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Questa_cartella_di_lavo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_REDAZIONE FISCALE\CIRCOLARI AREA FISCALE\SOFTWARE\_PUBBLICATI\_Excel 2007\_PUBBLICATI\"/>
    </mc:Choice>
  </mc:AlternateContent>
  <xr:revisionPtr revIDLastSave="0" documentId="13_ncr:1_{1D61CD6E-851E-44C3-B9FD-CF1C09FC8166}" xr6:coauthVersionLast="47" xr6:coauthVersionMax="47" xr10:uidLastSave="{00000000-0000-0000-0000-000000000000}"/>
  <workbookProtection workbookAlgorithmName="SHA-512" workbookHashValue="K6z47BLAb0WRjPwveMYLcZ7Uu4TnhRcT9gMb1Vqwi8akTSjzm1no+ox+TKd+/2XWZziFkqk+tjJ6IIjzcQDJXg==" workbookSaltValue="nciuIZzMXLkHGZ1hgqlQ1g==" workbookSpinCount="100000" lockStructure="1"/>
  <bookViews>
    <workbookView xWindow="20388" yWindow="0" windowWidth="41136" windowHeight="16776" xr2:uid="{00000000-000D-0000-FFFF-FFFF00000000}"/>
  </bookViews>
  <sheets>
    <sheet name="Legenda " sheetId="5" r:id="rId1"/>
    <sheet name="Dati generali" sheetId="4" r:id="rId2"/>
    <sheet name="a) ULA (Bil e OrgContr)" sheetId="14" r:id="rId3"/>
    <sheet name="b) ULA (PMI e Consol)" sheetId="3" r:id="rId4"/>
    <sheet name="1 Bil Abbreviato" sheetId="9" r:id="rId5"/>
    <sheet name="1a Bil Norme" sheetId="13" r:id="rId6"/>
    <sheet name="2 OrgDiControllo" sheetId="10" r:id="rId7"/>
    <sheet name="2a OrgContr Norme" sheetId="15" r:id="rId8"/>
    <sheet name="3 Status PMI" sheetId="1" r:id="rId9"/>
    <sheet name="3a PMI Norme" sheetId="12" r:id="rId10"/>
    <sheet name="3b Esempi Gruppi" sheetId="8" r:id="rId11"/>
    <sheet name="4 Consolidato" sheetId="16" r:id="rId12"/>
    <sheet name="4a Norma Consol" sheetId="17" r:id="rId13"/>
    <sheet name="Param" sheetId="6" state="hidden" r:id="rId14"/>
  </sheets>
  <definedNames>
    <definedName name="_xlnm.Print_Area" localSheetId="4">'1 Bil Abbreviato'!$A$1:$S$17</definedName>
    <definedName name="_xlnm.Print_Area" localSheetId="5">'1a Bil Norme'!$A$1:$H$72</definedName>
    <definedName name="_xlnm.Print_Area" localSheetId="6">'2 OrgDiControllo'!$A$1:$T$20</definedName>
    <definedName name="_xlnm.Print_Area" localSheetId="7">'2a OrgContr Norme'!$A$1:$I$47</definedName>
    <definedName name="_xlnm.Print_Area" localSheetId="8">'3 Status PMI'!$A$1:$M$90</definedName>
    <definedName name="_xlnm.Print_Area" localSheetId="9">'3a PMI Norme'!$A$1:$O$93</definedName>
    <definedName name="_xlnm.Print_Area" localSheetId="10">'3b Esempi Gruppi'!$A$1:$T$181</definedName>
    <definedName name="_xlnm.Print_Area" localSheetId="11">'4 Consolidato'!$A$1:$I$51</definedName>
    <definedName name="_xlnm.Print_Area" localSheetId="12">'4a Norma Consol'!$A$1:$M$24</definedName>
    <definedName name="_xlnm.Print_Area" localSheetId="2">'a) ULA (Bil e OrgContr)'!$A$1:$M$28</definedName>
    <definedName name="_xlnm.Print_Area" localSheetId="3">'b) ULA (PMI e Consol)'!$A$1:$M$34</definedName>
    <definedName name="_xlnm.Print_Area" localSheetId="1">'Dati generali'!$A$1:$L$20</definedName>
    <definedName name="_xlnm.Print_Area" localSheetId="0">'Legenda '!$A$1:$J$79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" i="16" l="1"/>
  <c r="I1" i="10"/>
  <c r="K19" i="3"/>
  <c r="F19" i="3"/>
  <c r="J20" i="3"/>
  <c r="J19" i="3"/>
  <c r="E19" i="3"/>
  <c r="E20" i="3"/>
  <c r="C20" i="3"/>
  <c r="E22" i="3"/>
  <c r="K22" i="3"/>
  <c r="F22" i="3"/>
  <c r="J22" i="3"/>
  <c r="I22" i="3"/>
  <c r="D22" i="3"/>
  <c r="T8" i="10"/>
  <c r="G11" i="3"/>
  <c r="G12" i="3"/>
  <c r="G13" i="3"/>
  <c r="L11" i="3"/>
  <c r="L12" i="3"/>
  <c r="L13" i="3"/>
  <c r="J11" i="3"/>
  <c r="J12" i="3"/>
  <c r="J13" i="3"/>
  <c r="J14" i="3"/>
  <c r="J15" i="3"/>
  <c r="J16" i="3"/>
  <c r="J17" i="3"/>
  <c r="J18" i="3"/>
  <c r="J10" i="3"/>
  <c r="E11" i="3"/>
  <c r="E12" i="3"/>
  <c r="E13" i="3"/>
  <c r="E14" i="3"/>
  <c r="E15" i="3"/>
  <c r="E16" i="3"/>
  <c r="E17" i="3"/>
  <c r="E18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E10" i="3"/>
  <c r="D11" i="3"/>
  <c r="D12" i="3"/>
  <c r="D13" i="3"/>
  <c r="D14" i="3"/>
  <c r="D15" i="3"/>
  <c r="D16" i="3"/>
  <c r="D17" i="3"/>
  <c r="D18" i="3"/>
  <c r="D10" i="3"/>
  <c r="D7" i="3"/>
  <c r="D8" i="3"/>
  <c r="D9" i="3"/>
  <c r="D6" i="3"/>
  <c r="D5" i="3"/>
  <c r="S8" i="9"/>
  <c r="I18" i="16"/>
  <c r="F49" i="16"/>
  <c r="H17" i="16" s="1"/>
  <c r="F50" i="16"/>
  <c r="H18" i="16" s="1"/>
  <c r="F48" i="16"/>
  <c r="H15" i="16"/>
  <c r="H12" i="16"/>
  <c r="E15" i="16"/>
  <c r="E12" i="16"/>
  <c r="I3" i="16"/>
  <c r="I13" i="16"/>
  <c r="F32" i="16"/>
  <c r="E32" i="16"/>
  <c r="L18" i="16"/>
  <c r="I17" i="16"/>
  <c r="L17" i="16" s="1"/>
  <c r="E22" i="16"/>
  <c r="B22" i="16"/>
  <c r="G22" i="3" l="1"/>
  <c r="L22" i="3"/>
  <c r="E49" i="16"/>
  <c r="E17" i="16" s="1"/>
  <c r="F17" i="16" s="1"/>
  <c r="K17" i="16" s="1"/>
  <c r="E48" i="16"/>
  <c r="E50" i="16"/>
  <c r="E18" i="16" s="1"/>
  <c r="F18" i="16" s="1"/>
  <c r="K18" i="16" s="1"/>
  <c r="D17" i="6" l="1"/>
  <c r="F17" i="6"/>
  <c r="E17" i="6"/>
  <c r="D10" i="17"/>
  <c r="F10" i="17" s="1"/>
  <c r="L11" i="14" l="1"/>
  <c r="L12" i="14"/>
  <c r="L13" i="14"/>
  <c r="G11" i="14"/>
  <c r="G12" i="14"/>
  <c r="G13" i="14"/>
  <c r="G15" i="14"/>
  <c r="G14" i="14"/>
  <c r="E10" i="14"/>
  <c r="G10" i="14" s="1"/>
  <c r="F4" i="6"/>
  <c r="F5" i="6"/>
  <c r="F3" i="6"/>
  <c r="E4" i="6"/>
  <c r="E5" i="6"/>
  <c r="E3" i="6"/>
  <c r="D5" i="6"/>
  <c r="D4" i="6"/>
  <c r="D3" i="6"/>
  <c r="F10" i="6"/>
  <c r="E10" i="6"/>
  <c r="D10" i="6"/>
  <c r="F9" i="6"/>
  <c r="F10" i="9" s="1"/>
  <c r="K10" i="9" s="1"/>
  <c r="E9" i="6"/>
  <c r="I9" i="9" s="1"/>
  <c r="D9" i="6"/>
  <c r="F14" i="6"/>
  <c r="E14" i="6"/>
  <c r="D14" i="6"/>
  <c r="D12" i="15"/>
  <c r="F12" i="15" s="1"/>
  <c r="J4" i="10"/>
  <c r="I4" i="9"/>
  <c r="H1" i="1"/>
  <c r="D19" i="4"/>
  <c r="B19" i="4"/>
  <c r="H1" i="9"/>
  <c r="H16" i="1"/>
  <c r="H13" i="1"/>
  <c r="F89" i="1"/>
  <c r="F57" i="1"/>
  <c r="F56" i="1"/>
  <c r="F55" i="1"/>
  <c r="F7" i="10"/>
  <c r="I7" i="10" s="1"/>
  <c r="F13" i="10" s="1"/>
  <c r="L18" i="14"/>
  <c r="L17" i="14"/>
  <c r="L16" i="14"/>
  <c r="L15" i="14"/>
  <c r="L14" i="14"/>
  <c r="L10" i="14"/>
  <c r="L9" i="14"/>
  <c r="L8" i="14"/>
  <c r="L7" i="14"/>
  <c r="L6" i="14"/>
  <c r="L5" i="14"/>
  <c r="L7" i="3"/>
  <c r="L8" i="3"/>
  <c r="L9" i="3"/>
  <c r="G7" i="3"/>
  <c r="G8" i="3"/>
  <c r="G9" i="3"/>
  <c r="G10" i="3"/>
  <c r="G7" i="14"/>
  <c r="G8" i="14"/>
  <c r="G9" i="14"/>
  <c r="G6" i="14"/>
  <c r="G16" i="14"/>
  <c r="G17" i="14"/>
  <c r="G18" i="14"/>
  <c r="G5" i="14"/>
  <c r="K3" i="14"/>
  <c r="F3" i="14"/>
  <c r="D10" i="13"/>
  <c r="F10" i="13" s="1"/>
  <c r="E7" i="9"/>
  <c r="J85" i="1"/>
  <c r="I85" i="1"/>
  <c r="J80" i="1"/>
  <c r="I80" i="1"/>
  <c r="J75" i="1"/>
  <c r="I75" i="1"/>
  <c r="J70" i="1"/>
  <c r="I70" i="1"/>
  <c r="J65" i="1"/>
  <c r="F88" i="1" s="1"/>
  <c r="I65" i="1"/>
  <c r="E5" i="1"/>
  <c r="E15" i="1" s="1"/>
  <c r="L16" i="3"/>
  <c r="G16" i="3"/>
  <c r="L20" i="3"/>
  <c r="L19" i="3"/>
  <c r="G20" i="3"/>
  <c r="G19" i="3"/>
  <c r="L18" i="3"/>
  <c r="G18" i="3"/>
  <c r="L17" i="3"/>
  <c r="G17" i="3"/>
  <c r="L15" i="3"/>
  <c r="G15" i="3"/>
  <c r="K3" i="3"/>
  <c r="F3" i="3"/>
  <c r="L14" i="3"/>
  <c r="L10" i="3"/>
  <c r="L6" i="3"/>
  <c r="L5" i="3"/>
  <c r="I15" i="4"/>
  <c r="G15" i="4"/>
  <c r="B15" i="4"/>
  <c r="B14" i="4"/>
  <c r="H13" i="4"/>
  <c r="B13" i="4"/>
  <c r="B12" i="4"/>
  <c r="I10" i="4"/>
  <c r="G10" i="4"/>
  <c r="B10" i="4"/>
  <c r="B9" i="4"/>
  <c r="B8" i="4"/>
  <c r="B7" i="4"/>
  <c r="D5" i="4"/>
  <c r="G14" i="3"/>
  <c r="G6" i="3"/>
  <c r="G5" i="3"/>
  <c r="G9" i="10" l="1"/>
  <c r="L9" i="10" s="1"/>
  <c r="J9" i="10"/>
  <c r="M9" i="10" s="1"/>
  <c r="J10" i="10"/>
  <c r="M10" i="10" s="1"/>
  <c r="G10" i="10"/>
  <c r="L10" i="10" s="1"/>
  <c r="E55" i="1"/>
  <c r="E56" i="1"/>
  <c r="E87" i="1"/>
  <c r="I10" i="9"/>
  <c r="L10" i="9" s="1"/>
  <c r="F9" i="9"/>
  <c r="K9" i="9" s="1"/>
  <c r="D23" i="13"/>
  <c r="F23" i="13" s="1"/>
  <c r="L9" i="9"/>
  <c r="F87" i="1"/>
  <c r="B13" i="10"/>
  <c r="L19" i="14"/>
  <c r="L20" i="14" s="1"/>
  <c r="G19" i="14"/>
  <c r="G20" i="14" s="1"/>
  <c r="H7" i="9"/>
  <c r="B13" i="9"/>
  <c r="G21" i="1"/>
  <c r="J21" i="1" s="1"/>
  <c r="G20" i="1"/>
  <c r="J20" i="1" s="1"/>
  <c r="E39" i="1"/>
  <c r="E61" i="1" s="1"/>
  <c r="B25" i="1"/>
  <c r="E18" i="1"/>
  <c r="E12" i="1"/>
  <c r="G5" i="1"/>
  <c r="E8" i="1"/>
  <c r="L23" i="3"/>
  <c r="G23" i="3"/>
  <c r="F39" i="1" l="1"/>
  <c r="F61" i="1" s="1"/>
  <c r="E88" i="1"/>
  <c r="E20" i="1" s="1"/>
  <c r="I20" i="1" s="1"/>
  <c r="E57" i="1"/>
  <c r="E89" i="1"/>
  <c r="E13" i="9"/>
  <c r="G18" i="1"/>
  <c r="D25" i="1"/>
  <c r="J22" i="1"/>
  <c r="H20" i="1" s="1"/>
  <c r="G12" i="1"/>
  <c r="G8" i="1"/>
  <c r="G15" i="1" s="1"/>
  <c r="L24" i="3"/>
  <c r="I8" i="10" s="1"/>
  <c r="J8" i="10" s="1"/>
  <c r="M8" i="10" s="1"/>
  <c r="G24" i="3"/>
  <c r="E8" i="9" l="1"/>
  <c r="F8" i="9" s="1"/>
  <c r="K8" i="9" s="1"/>
  <c r="K11" i="9" s="1"/>
  <c r="F8" i="10"/>
  <c r="G8" i="10" s="1"/>
  <c r="L8" i="10" s="1"/>
  <c r="L11" i="10" s="1"/>
  <c r="B14" i="10" s="1"/>
  <c r="H7" i="16"/>
  <c r="H16" i="16" s="1"/>
  <c r="I16" i="16" s="1"/>
  <c r="L16" i="16" s="1"/>
  <c r="L19" i="16" s="1"/>
  <c r="E23" i="16" s="1"/>
  <c r="H8" i="9"/>
  <c r="I8" i="9" s="1"/>
  <c r="E7" i="16"/>
  <c r="E16" i="16" s="1"/>
  <c r="F16" i="16" s="1"/>
  <c r="K16" i="16" s="1"/>
  <c r="K19" i="16" s="1"/>
  <c r="E6" i="1"/>
  <c r="E19" i="1" s="1"/>
  <c r="I19" i="1" s="1"/>
  <c r="F19" i="1" s="1"/>
  <c r="E21" i="1"/>
  <c r="I21" i="1" s="1"/>
  <c r="I22" i="1" s="1"/>
  <c r="F20" i="1" s="1"/>
  <c r="M11" i="10"/>
  <c r="F14" i="10" s="1"/>
  <c r="G6" i="1"/>
  <c r="G19" i="1" s="1"/>
  <c r="J19" i="1" s="1"/>
  <c r="B23" i="16" l="1"/>
  <c r="M19" i="16"/>
  <c r="D25" i="16" s="1"/>
  <c r="B14" i="9"/>
  <c r="N11" i="10"/>
  <c r="E19" i="10" s="1"/>
  <c r="L8" i="9"/>
  <c r="L11" i="9" s="1"/>
  <c r="M11" i="9" s="1"/>
  <c r="J23" i="1"/>
  <c r="H19" i="1"/>
  <c r="I23" i="1"/>
  <c r="B26" i="1" s="1"/>
  <c r="E18" i="10" l="1"/>
  <c r="E16" i="10"/>
  <c r="D26" i="1"/>
  <c r="K23" i="1"/>
  <c r="D28" i="1" s="1"/>
  <c r="E14" i="9"/>
  <c r="C16" i="9"/>
</calcChain>
</file>

<file path=xl/sharedStrings.xml><?xml version="1.0" encoding="utf-8"?>
<sst xmlns="http://schemas.openxmlformats.org/spreadsheetml/2006/main" count="678" uniqueCount="381">
  <si>
    <t>Numero occupati</t>
  </si>
  <si>
    <t xml:space="preserve">Totale occupati </t>
  </si>
  <si>
    <t>Fatturato e Totale attivo patrimoniale</t>
  </si>
  <si>
    <t>Totale fatturato</t>
  </si>
  <si>
    <t>Euro</t>
  </si>
  <si>
    <t>Totale attivo patrimoniale</t>
  </si>
  <si>
    <t>Imprese collegate</t>
  </si>
  <si>
    <t>TOTALE</t>
  </si>
  <si>
    <t>Imprese associate</t>
  </si>
  <si>
    <t>TOTALE PONDERATO</t>
  </si>
  <si>
    <t>No</t>
  </si>
  <si>
    <t>Autonome</t>
  </si>
  <si>
    <t>Sono considerate autonome le imprese che non sono associate né collegate.</t>
  </si>
  <si>
    <t>Unità-Lavorative-Anno (ULA)</t>
  </si>
  <si>
    <t>ULA</t>
  </si>
  <si>
    <t>Totale ULA</t>
  </si>
  <si>
    <t xml:space="preserve">Occupati </t>
  </si>
  <si>
    <t>DEFINIZIONE DI PMI O GRANDE IMPRESA</t>
  </si>
  <si>
    <t>1° requisito</t>
  </si>
  <si>
    <t>2° requisito</t>
  </si>
  <si>
    <t>o</t>
  </si>
  <si>
    <t>Tot. Attivo</t>
  </si>
  <si>
    <t>Micro Imprese</t>
  </si>
  <si>
    <t>Piccole Imprese</t>
  </si>
  <si>
    <t>Medie Imprese</t>
  </si>
  <si>
    <t>Grandi Imprese</t>
  </si>
  <si>
    <t>Eccedono i limiti per essere “Media impresa”</t>
  </si>
  <si>
    <t>d) enti pubblici locali, aventi un bilancio annuale inferiore a 10 milioni di euro e meno di 5.000 abitanti.</t>
  </si>
  <si>
    <t>c) l'impresa su cui un'altra impresa ha il diritto, in virtù di un contratto o di una clausola statutaria, di esercitare un'influenza dominante, quando la legge applicabile consenta tali contratti o clausole;</t>
  </si>
  <si>
    <t>d) le imprese in cui un'altra, in base ad accordi con altri soci, controlla da sola la maggioranza dei diritti di voto.</t>
  </si>
  <si>
    <t xml:space="preserve">Anche ai fini della determinazione dei dati delle imprese associate, occorre aggiungere i dati relativi alle imprese collegate a tali imprese associate (salvo che i loro dati non siano già stati considerati tramite consolidamento). </t>
  </si>
  <si>
    <t xml:space="preserve">I dati da assumere sono, in generale, quelli desunti dal bilancio consolidato. </t>
  </si>
  <si>
    <t>Nel caso in cui le imprese direttamente/indirettamente collegate all'impresa non siano riprese nei conti consolidati (o non esistano conti consolidati):</t>
  </si>
  <si>
    <t>Lo status di PMI si perde se vengono superati i limiti di cui sopra per due esercizi consecutivi.</t>
  </si>
  <si>
    <t>In deroga: se l'impresa è coinvolta in una fusione/acquisizione da parte di una Grande impresa, si perde status di PMI fin dalla data di transazione.</t>
  </si>
  <si>
    <t>IMPRESE CONTROLLATE/ASSOCIATE</t>
  </si>
  <si>
    <t>Imp. Autonome</t>
  </si>
  <si>
    <t>Imprese Associate</t>
  </si>
  <si>
    <t>Imprese Collegate</t>
  </si>
  <si>
    <t>Si considerano i dati (occupati, fatturato e totale attivo) della sola impresa oggetto d'analisi</t>
  </si>
  <si>
    <t>MODALITA' DI CALCOLO</t>
  </si>
  <si>
    <r>
      <t xml:space="preserve">I parametri di riferimento delle PMI sono definiti nella </t>
    </r>
    <r>
      <rPr>
        <b/>
        <sz val="11"/>
        <color theme="1"/>
        <rFont val="Calibri"/>
        <family val="2"/>
        <scheme val="minor"/>
      </rPr>
      <t xml:space="preserve">Raccomandazione UE n. 2003/361/CE, </t>
    </r>
    <r>
      <rPr>
        <sz val="11"/>
        <color theme="1"/>
        <rFont val="Calibri"/>
        <family val="2"/>
        <scheme val="minor"/>
      </rPr>
      <t>recepita in Italia dal DM MISE 18/04/2005.</t>
    </r>
  </si>
  <si>
    <t>scupolosa attenzione, esprime l'opinione della Redazione Fiscale e non impegna alcuna responsabilità per danni diretti o indiretti.</t>
  </si>
  <si>
    <r>
      <t xml:space="preserve">Nota a margine: </t>
    </r>
    <r>
      <rPr>
        <i/>
        <sz val="9"/>
        <rFont val="Arial"/>
        <family val="2"/>
      </rPr>
      <t>l'elaborazione del programma di calcolo è interamente eseguita da parte degli esperti della Redazione.   Ancorchè curata con</t>
    </r>
  </si>
  <si>
    <t>Ogni diversa utilizzazione o sfruttamento economico dovrà essere previamente autorizzata per iscritto.</t>
  </si>
  <si>
    <t>E', inoltre, concesso in uso per soli fini propri dagli acquirenti del prodotto, cui non è attribuito alcun "copyright" sull'opera.</t>
  </si>
  <si>
    <t>con questa convenzionate, cui è dato in uso gratuito per la durata dell'abbonamento/convenzione.</t>
  </si>
  <si>
    <t>L'utilizzo del software è strettamente riservato ai clienti abbonati ai servizi di Redazione Fiscale Srl, nonchè agli Ordini/Associazioni di categoria</t>
  </si>
  <si>
    <t>DIRITTI DI UTILIZZO DEL TOOL</t>
  </si>
  <si>
    <t>Dott. Andrea Cirrincione</t>
  </si>
  <si>
    <t>Buon Lavoro!</t>
  </si>
  <si>
    <t>suggerimenti (sempre graditi!), per il quale è possibile contattare la Redazione (tel. 0464/480556).</t>
  </si>
  <si>
    <r>
      <rPr>
        <b/>
        <u/>
        <sz val="10"/>
        <color theme="8" tint="-0.499984740745262"/>
        <rFont val="Arial"/>
        <family val="2"/>
      </rPr>
      <t>N.B.:</t>
    </r>
    <r>
      <rPr>
        <sz val="10"/>
        <rFont val="Arial"/>
        <family val="2"/>
      </rPr>
      <t xml:space="preserve"> la </t>
    </r>
    <r>
      <rPr>
        <b/>
        <sz val="10"/>
        <color rgb="FFFF0000"/>
        <rFont val="Arial"/>
        <family val="2"/>
      </rPr>
      <t>Redazione non offre il servizio di assistenza</t>
    </r>
    <r>
      <rPr>
        <sz val="10"/>
        <rFont val="Arial"/>
        <family val="2"/>
      </rPr>
      <t xml:space="preserve"> sull'utilizzo del tool. 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Tuttavia, è disponibile per eventuali implementazioni e/o </t>
    </r>
  </si>
  <si>
    <t>I file già compilati, potranno essere salvati e archiviati attribuendo il nome del Contribuente e dei beni interessati.</t>
  </si>
  <si>
    <t>denominarlo in modo generico (es.: "Modello di calcolo per …").</t>
  </si>
  <si>
    <r>
      <rPr>
        <b/>
        <u/>
        <sz val="10"/>
        <rFont val="Arial"/>
        <family val="2"/>
      </rPr>
      <t>Copie del File</t>
    </r>
    <r>
      <rPr>
        <b/>
        <sz val="10"/>
        <rFont val="Arial"/>
        <family val="2"/>
      </rPr>
      <t xml:space="preserve">: </t>
    </r>
    <r>
      <rPr>
        <sz val="10"/>
        <rFont val="Arial"/>
        <family val="2"/>
      </rPr>
      <t>al fine di avere un file sempre "integro", pronto per nuove elaborazioni, si consiglia di copiare subito il presente file e di</t>
    </r>
  </si>
  <si>
    <t xml:space="preserve">probema riguarda la stampa: è possibile attivare il comando "Imposta pagina" e, dal menù "Pagina", impostare le "Proporzioni" volute). </t>
  </si>
  <si>
    <t>CONSIGLI UTILI</t>
  </si>
  <si>
    <r>
      <t xml:space="preserve"> b)</t>
    </r>
    <r>
      <rPr>
        <sz val="10"/>
        <rFont val="Arial"/>
        <family val="2"/>
      </rPr>
      <t xml:space="preserve"> in alternativa,</t>
    </r>
    <r>
      <rPr>
        <b/>
        <sz val="10"/>
        <rFont val="Arial"/>
        <family val="2"/>
      </rPr>
      <t xml:space="preserve"> ordinariamente con il Mouse.</t>
    </r>
  </si>
  <si>
    <r>
      <t xml:space="preserve"> a) in via AUTOMATICA tramite il tasto "Tab" </t>
    </r>
    <r>
      <rPr>
        <sz val="10"/>
        <rFont val="Arial"/>
        <family val="2"/>
      </rPr>
      <t xml:space="preserve">(tabulazione) per spostarsi in avanti (Ctrl + tab per spostarsi all'indietro) </t>
    </r>
  </si>
  <si>
    <r>
      <rPr>
        <b/>
        <u/>
        <sz val="10"/>
        <rFont val="Arial"/>
        <family val="2"/>
      </rPr>
      <t>Spostamento tra le celle modificabili: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può avvenire:</t>
    </r>
  </si>
  <si>
    <t xml:space="preserve">2) degli Errori: sono in rosso: </t>
  </si>
  <si>
    <t xml:space="preserve">1) dei Nota Bene: sono in giallo: </t>
  </si>
  <si>
    <t>Inoltre, è possibile trovare numerose annotazioni all'interno della procedura.  Spesso, le celle contenenti:</t>
  </si>
  <si>
    <t>posizionarsi sulla cella col Mouse per visualizzarne il contenuto).</t>
  </si>
  <si>
    <r>
      <t xml:space="preserve">Le celle che presentano un </t>
    </r>
    <r>
      <rPr>
        <b/>
        <sz val="10"/>
        <rFont val="Arial"/>
        <family val="2"/>
      </rPr>
      <t>triangolino rosso (in alto a destra)</t>
    </r>
    <r>
      <rPr>
        <sz val="10"/>
        <rFont val="Arial"/>
        <family val="2"/>
      </rPr>
      <t xml:space="preserve"> contengono delle Note Informative sulla compilazione (è sufficiente</t>
    </r>
  </si>
  <si>
    <t>Procedura guidata - le "Note" e gli "Alert"</t>
  </si>
  <si>
    <t>ma così facendo risulta immediato visivamente individuare le celle più importanti.</t>
  </si>
  <si>
    <t xml:space="preserve">sono colorate in grigio chiaro (il colore svanisce una volta compilate quest'ultime).   Non sono vincolate in alcun modo, </t>
  </si>
  <si>
    <t xml:space="preserve">Talvolta, per agevolare il riempimento dei dati, le celle la cui compilazione è subordinata a quella di altre celle </t>
  </si>
  <si>
    <r>
      <t>è nessario azzerarle</t>
    </r>
    <r>
      <rPr>
        <sz val="10"/>
        <rFont val="Arial"/>
        <family val="2"/>
      </rPr>
      <t>).</t>
    </r>
  </si>
  <si>
    <r>
      <rPr>
        <sz val="10"/>
        <rFont val="Arial"/>
        <family val="2"/>
      </rPr>
      <t xml:space="preserve">che, in ragione dei dati inseriti dall'utilizzatore, </t>
    </r>
    <r>
      <rPr>
        <b/>
        <sz val="10"/>
        <rFont val="Arial"/>
        <family val="2"/>
      </rPr>
      <t>non sono necessarie nei calcoli (se compilate</t>
    </r>
    <r>
      <rPr>
        <sz val="10"/>
        <rFont val="Arial"/>
        <family val="2"/>
      </rPr>
      <t xml:space="preserve"> in precedenti utilizzi, </t>
    </r>
    <r>
      <rPr>
        <b/>
        <sz val="10"/>
        <rFont val="Arial"/>
        <family val="2"/>
      </rPr>
      <t>non</t>
    </r>
  </si>
  <si>
    <r>
      <t>Sempre in grigio scuro senza bordi</t>
    </r>
    <r>
      <rPr>
        <sz val="10"/>
        <rFont val="Arial"/>
        <family val="2"/>
      </rPr>
      <t xml:space="preserve"> (celle "annerite") sono evidenziate le celle </t>
    </r>
    <r>
      <rPr>
        <b/>
        <sz val="10"/>
        <rFont val="Arial"/>
        <family val="2"/>
      </rPr>
      <t>non attive nei calcoli;</t>
    </r>
    <r>
      <rPr>
        <sz val="10"/>
        <rFont val="Arial"/>
        <family val="2"/>
      </rPr>
      <t xml:space="preserve"> si tratta di celle</t>
    </r>
  </si>
  <si>
    <r>
      <t xml:space="preserve">In </t>
    </r>
    <r>
      <rPr>
        <b/>
        <sz val="10"/>
        <rFont val="Arial"/>
        <family val="2"/>
      </rPr>
      <t>grigio scuro</t>
    </r>
    <r>
      <rPr>
        <sz val="10"/>
        <rFont val="Arial"/>
        <family val="2"/>
      </rPr>
      <t xml:space="preserve"> sono indicati, in generale, i dati normativi (parametri di calcolo)</t>
    </r>
  </si>
  <si>
    <t>(talvolta è già proposto il valore: esso può, comunque, essere modificato)</t>
  </si>
  <si>
    <r>
      <rPr>
        <sz val="10"/>
        <rFont val="Arial"/>
        <family val="2"/>
      </rPr>
      <t xml:space="preserve">Le </t>
    </r>
    <r>
      <rPr>
        <b/>
        <sz val="10"/>
        <rFont val="Arial"/>
        <family val="2"/>
      </rPr>
      <t xml:space="preserve">celle da compilare sono quelle "in bianco" </t>
    </r>
    <r>
      <rPr>
        <sz val="10"/>
        <rFont val="Arial"/>
        <family val="2"/>
      </rPr>
      <t xml:space="preserve">(cd. "blank") </t>
    </r>
    <r>
      <rPr>
        <b/>
        <sz val="10"/>
        <rFont val="Arial"/>
        <family val="2"/>
      </rPr>
      <t>e bordate:</t>
    </r>
  </si>
  <si>
    <r>
      <t xml:space="preserve">Per una più immediata comprensione, il foglio si presenta, in generale, già </t>
    </r>
    <r>
      <rPr>
        <b/>
        <sz val="10"/>
        <rFont val="Arial"/>
        <family val="2"/>
      </rPr>
      <t>precompilato</t>
    </r>
    <r>
      <rPr>
        <sz val="10"/>
        <rFont val="Arial"/>
        <family val="2"/>
      </rPr>
      <t>: è sufficiente modificare i dati che interessano.</t>
    </r>
  </si>
  <si>
    <t>MODALITA' DI UTILIZZO DEI TOOL</t>
  </si>
  <si>
    <t>OGGETTO:</t>
  </si>
  <si>
    <t>SI</t>
  </si>
  <si>
    <t>File attualmente aggiornato:</t>
  </si>
  <si>
    <t>Ultima modifica:</t>
  </si>
  <si>
    <t>PRESENTAZIONE dell'OPERA</t>
  </si>
  <si>
    <t xml:space="preserve">      </t>
  </si>
  <si>
    <t>01562436221</t>
  </si>
  <si>
    <t>Partita IVA</t>
  </si>
  <si>
    <t>VR</t>
  </si>
  <si>
    <t>Verona</t>
  </si>
  <si>
    <t>Via Garibaldi, n. 10</t>
  </si>
  <si>
    <t>MARIO</t>
  </si>
  <si>
    <t>ROSSI</t>
  </si>
  <si>
    <t>PD</t>
  </si>
  <si>
    <t>Padova</t>
  </si>
  <si>
    <t>Via Mazzini, n. 50</t>
  </si>
  <si>
    <t>ALFA Snc</t>
  </si>
  <si>
    <t>DATI DEL CONTRIBUENTE</t>
  </si>
  <si>
    <t xml:space="preserve">Esercizio </t>
  </si>
  <si>
    <t>Ai propri dati degli occupati e fatturato/attivo patrimoniale, vanno sommati:</t>
  </si>
  <si>
    <r>
      <t>*)</t>
    </r>
    <r>
      <rPr>
        <b/>
        <sz val="10"/>
        <color theme="1"/>
        <rFont val="Calibri"/>
        <family val="2"/>
        <scheme val="minor"/>
      </rPr>
      <t xml:space="preserve"> in proporzione alla %</t>
    </r>
    <r>
      <rPr>
        <sz val="10"/>
        <color theme="1"/>
        <rFont val="Calibri"/>
        <family val="2"/>
        <scheme val="minor"/>
      </rPr>
      <t xml:space="preserve"> di partecipazione al capitale o alla % di diritti di voto detenuti (in caso di difformità si prende in considerazione la più elevata tra le due)</t>
    </r>
  </si>
  <si>
    <r>
      <t>*) i</t>
    </r>
    <r>
      <rPr>
        <b/>
        <sz val="10"/>
        <color theme="1"/>
        <rFont val="Calibri"/>
        <family val="2"/>
        <scheme val="minor"/>
      </rPr>
      <t xml:space="preserve"> dati delle imprese situate immediatamente a monte o a valle </t>
    </r>
    <r>
      <rPr>
        <sz val="10"/>
        <color theme="1"/>
        <rFont val="Calibri"/>
        <family val="2"/>
        <scheme val="minor"/>
      </rPr>
      <t xml:space="preserve">dell'impresa richiedente medesima (nel caso di partecipazioni incrociate si applica la percentuale più elevata). </t>
    </r>
  </si>
  <si>
    <r>
      <t xml:space="preserve">*) ai dati dell'impresa si sommano </t>
    </r>
    <r>
      <rPr>
        <b/>
        <sz val="10"/>
        <color theme="1"/>
        <rFont val="Calibri"/>
        <family val="2"/>
        <scheme val="minor"/>
      </rPr>
      <t>interamente</t>
    </r>
    <r>
      <rPr>
        <sz val="10"/>
        <color theme="1"/>
        <rFont val="Calibri"/>
        <family val="2"/>
        <scheme val="minor"/>
      </rPr>
      <t xml:space="preserve"> i dati degli occupati e del fatturato o del totale di bilancio desunti dal bilancio di esercizio di tali imprese</t>
    </r>
  </si>
  <si>
    <r>
      <t>*) inoltre vanno aggiunti,</t>
    </r>
    <r>
      <rPr>
        <b/>
        <sz val="10"/>
        <color theme="1"/>
        <rFont val="Calibri"/>
        <family val="2"/>
        <scheme val="minor"/>
      </rPr>
      <t xml:space="preserve"> in misura proporzionale</t>
    </r>
    <r>
      <rPr>
        <sz val="10"/>
        <color theme="1"/>
        <rFont val="Calibri"/>
        <family val="2"/>
        <scheme val="minor"/>
      </rPr>
      <t>, i dati delle eventuali</t>
    </r>
    <r>
      <rPr>
        <b/>
        <sz val="10"/>
        <color theme="1"/>
        <rFont val="Calibri"/>
        <family val="2"/>
        <scheme val="minor"/>
      </rPr>
      <t xml:space="preserve"> imprese associate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alle imprese collegate</t>
    </r>
    <r>
      <rPr>
        <sz val="10"/>
        <color theme="1"/>
        <rFont val="Calibri"/>
        <family val="2"/>
        <scheme val="minor"/>
      </rPr>
      <t xml:space="preserve"> (come visto sopra), semprechè tali dati non siano stati già ripresi tramite i conti consolidati.</t>
    </r>
  </si>
  <si>
    <t>CALCOLO DELLE ULA (Unità Lavorative Anno)</t>
  </si>
  <si>
    <t>Mesi di lavoro (1) (3)</t>
  </si>
  <si>
    <t>Note</t>
  </si>
  <si>
    <t>(1) L'attività lavorativa svolta per più di 15 gg (di calendario) si arrotonda ad un mese</t>
  </si>
  <si>
    <t>(2) Part time: la % si determina quale rapporto tra le ore di lavoro previste dal contratto di lavoro e quelle fissate dal CCNL di riferimento (es: il CCNL preveda 40 hh settimanali e quello del dipendente 20 hh: la percentuale è pari a 20/40, cioè il 50%)</t>
  </si>
  <si>
    <t>(3) I mesi in cui i dipendenti occupati beneficiano di congedi di maternità, paternità e parentali (ex Dlgs 151/2001) non vanno conteggiati</t>
  </si>
  <si>
    <t xml:space="preserve">Dipendenti occupati a tempo pieno </t>
  </si>
  <si>
    <t>per tutto l'anno</t>
  </si>
  <si>
    <t>per meno di un anno</t>
  </si>
  <si>
    <t>Dipendenti Part time</t>
  </si>
  <si>
    <t>Cod.</t>
  </si>
  <si>
    <t>DEFINIZIONE</t>
  </si>
  <si>
    <t>Fatt. (mil)</t>
  </si>
  <si>
    <t>Attivo (mil)</t>
  </si>
  <si>
    <t>Tipologia di occupato</t>
  </si>
  <si>
    <t>Part Time / T. pieno (2)</t>
  </si>
  <si>
    <t>ANNO</t>
  </si>
  <si>
    <t>Arrotondato</t>
  </si>
  <si>
    <t>(v. Foglio)</t>
  </si>
  <si>
    <t>Voce A.1 Bil. UE</t>
  </si>
  <si>
    <t>Voci A+B+C+D Bil. Ue</t>
  </si>
  <si>
    <t>Fatturato</t>
  </si>
  <si>
    <r>
      <t xml:space="preserve">"per fatturato, corrispondente alla </t>
    </r>
    <r>
      <rPr>
        <b/>
        <sz val="10"/>
        <color theme="1"/>
        <rFont val="Calibri"/>
        <family val="2"/>
        <scheme val="minor"/>
      </rPr>
      <t>voce A.1 del conto economico</t>
    </r>
    <r>
      <rPr>
        <sz val="10"/>
        <color theme="1"/>
        <rFont val="Calibri"/>
        <family val="2"/>
        <scheme val="minor"/>
      </rPr>
      <t xml:space="preserve"> redatto secondo le vigenti norme del codice civile, s'intende l'importo netto del volume d'affari che comprende gli importi provenienti dalla vendita di prodotti e dalla prestazione di servizi rientranti nelle attivita' ordinarie della societa', diminuiti degli sconti concessi sulle vendite nonche' dell'imposta sul valore aggiunto e delle altre imposte direttamente connesse con il volume d'affari"</t>
    </r>
  </si>
  <si>
    <t>FATTURATO</t>
  </si>
  <si>
    <r>
      <rPr>
        <b/>
        <u/>
        <sz val="10"/>
        <color theme="1"/>
        <rFont val="Calibri"/>
        <family val="2"/>
        <scheme val="minor"/>
      </rPr>
      <t>Soggetti esclusi</t>
    </r>
    <r>
      <rPr>
        <sz val="10"/>
        <color theme="1"/>
        <rFont val="Calibri"/>
        <family val="2"/>
        <scheme val="minor"/>
      </rPr>
      <t xml:space="preserve">:  </t>
    </r>
  </si>
  <si>
    <t xml:space="preserve">1 ULA = lavoro prestato da 1 lavoratore impiegato a tempo pieno per un anno. </t>
  </si>
  <si>
    <r>
      <rPr>
        <u/>
        <sz val="10"/>
        <color theme="1"/>
        <rFont val="Calibri"/>
        <family val="2"/>
        <scheme val="minor"/>
      </rPr>
      <t>Part time e lavoratori a tempo pieno impiegati per meno di 1 anno (stagionali, neoassunti, ecc.)</t>
    </r>
    <r>
      <rPr>
        <sz val="10"/>
        <color theme="1"/>
        <rFont val="Calibri"/>
        <family val="2"/>
        <scheme val="minor"/>
      </rPr>
      <t xml:space="preserve">: rappresentano </t>
    </r>
    <r>
      <rPr>
        <b/>
        <sz val="10"/>
        <color theme="1"/>
        <rFont val="Calibri"/>
        <family val="2"/>
        <scheme val="minor"/>
      </rPr>
      <t>frazioni di ULA.</t>
    </r>
  </si>
  <si>
    <r>
      <t xml:space="preserve">*) gli </t>
    </r>
    <r>
      <rPr>
        <b/>
        <sz val="10"/>
        <color theme="1"/>
        <rFont val="Calibri"/>
        <family val="2"/>
        <scheme val="minor"/>
      </rPr>
      <t>apprendisti</t>
    </r>
    <r>
      <rPr>
        <sz val="10"/>
        <color theme="1"/>
        <rFont val="Calibri"/>
        <family val="2"/>
        <scheme val="minor"/>
      </rPr>
      <t xml:space="preserve"> (con contratto di apprendistato) e le persone con contratto di formazione o con </t>
    </r>
    <r>
      <rPr>
        <b/>
        <sz val="10"/>
        <color theme="1"/>
        <rFont val="Calibri"/>
        <family val="2"/>
        <scheme val="minor"/>
      </rPr>
      <t>contratto di inserimento.</t>
    </r>
  </si>
  <si>
    <r>
      <t xml:space="preserve">*) gli occupati posti in </t>
    </r>
    <r>
      <rPr>
        <b/>
        <sz val="10"/>
        <color theme="1"/>
        <rFont val="Calibri"/>
        <family val="2"/>
        <scheme val="minor"/>
      </rPr>
      <t>CIGS</t>
    </r>
    <r>
      <rPr>
        <sz val="10"/>
        <color theme="1"/>
        <rFont val="Calibri"/>
        <family val="2"/>
        <scheme val="minor"/>
      </rPr>
      <t xml:space="preserve"> (cassa integrazione straordinaria).</t>
    </r>
  </si>
  <si>
    <t>Il calcolo si effettua a livello mensile, considerando un mese l’attività lavorativa prestata per più di 15 giorni solari</t>
  </si>
  <si>
    <r>
      <rPr>
        <b/>
        <sz val="11"/>
        <color theme="1"/>
        <rFont val="Calibri"/>
        <family val="2"/>
        <scheme val="minor"/>
      </rPr>
      <t>Soci con compenso</t>
    </r>
    <r>
      <rPr>
        <sz val="10"/>
        <color theme="1"/>
        <rFont val="Calibri"/>
        <family val="2"/>
        <scheme val="minor"/>
      </rPr>
      <t xml:space="preserve"> (non da partecipazione agli organi amministrativi)</t>
    </r>
  </si>
  <si>
    <r>
      <t>*) i proprietari gestori (</t>
    </r>
    <r>
      <rPr>
        <b/>
        <sz val="10"/>
        <color theme="1"/>
        <rFont val="Calibri"/>
        <family val="2"/>
        <scheme val="minor"/>
      </rPr>
      <t>imprenditori individuali</t>
    </r>
    <r>
      <rPr>
        <sz val="10"/>
        <color theme="1"/>
        <rFont val="Calibri"/>
        <family val="2"/>
        <scheme val="minor"/>
      </rPr>
      <t xml:space="preserve">) </t>
    </r>
  </si>
  <si>
    <r>
      <t xml:space="preserve">*) i </t>
    </r>
    <r>
      <rPr>
        <b/>
        <sz val="10"/>
        <color theme="1"/>
        <rFont val="Calibri"/>
        <family val="2"/>
        <scheme val="minor"/>
      </rPr>
      <t>soci</t>
    </r>
    <r>
      <rPr>
        <sz val="10"/>
        <color theme="1"/>
        <rFont val="Calibri"/>
        <family val="2"/>
        <scheme val="minor"/>
      </rPr>
      <t xml:space="preserve"> che </t>
    </r>
    <r>
      <rPr>
        <b/>
        <sz val="10"/>
        <color theme="1"/>
        <rFont val="Calibri"/>
        <family val="2"/>
        <scheme val="minor"/>
      </rPr>
      <t>svolgono attività regolare nell'impresa</t>
    </r>
    <r>
      <rPr>
        <sz val="10"/>
        <color theme="1"/>
        <rFont val="Calibri"/>
        <family val="2"/>
        <scheme val="minor"/>
      </rPr>
      <t xml:space="preserve"> </t>
    </r>
    <r>
      <rPr>
        <u/>
        <sz val="10"/>
        <color theme="1"/>
        <rFont val="Calibri"/>
        <family val="2"/>
        <scheme val="minor"/>
      </rPr>
      <t>e</t>
    </r>
    <r>
      <rPr>
        <sz val="10"/>
        <color theme="1"/>
        <rFont val="Calibri"/>
        <family val="2"/>
        <scheme val="minor"/>
      </rPr>
      <t xml:space="preserve"> beneficiano di vantaggi finanziari (cioè </t>
    </r>
    <r>
      <rPr>
        <b/>
        <sz val="10"/>
        <color theme="1"/>
        <rFont val="Calibri"/>
        <family val="2"/>
        <scheme val="minor"/>
      </rPr>
      <t>hanno un compenso</t>
    </r>
    <r>
      <rPr>
        <sz val="10"/>
        <color theme="1"/>
        <rFont val="Calibri"/>
        <family val="2"/>
        <scheme val="minor"/>
      </rPr>
      <t xml:space="preserve"> per l'attività svolta diverso da quello di partecipazione agli organi amministrativi della società).</t>
    </r>
  </si>
  <si>
    <t>Si considerano dipendenti dell'impresa anche (art. 5 dell Allegato alla Racc. UE 6/05/2003):</t>
  </si>
  <si>
    <t>Imprenditore individuale</t>
  </si>
  <si>
    <t>Il socio che percepisce tali compensi viene considerato 1 ULA a meno che il contratto che regola i rapporti con la società specifichi una durata inferiore all’anno (in tal caso si calcola la frazione di ULA).</t>
  </si>
  <si>
    <t>TOTALE ATTIVO</t>
  </si>
  <si>
    <t>A)</t>
  </si>
  <si>
    <t>CREDITI VERSO I SOCI PER  VERSAMENTI ANCORA DOVUTI</t>
  </si>
  <si>
    <t>B)</t>
  </si>
  <si>
    <t>IMMOBILIZZAZIONI</t>
  </si>
  <si>
    <t>C)</t>
  </si>
  <si>
    <t>ATTIVO CIRCOLANTE/CORRENTE</t>
  </si>
  <si>
    <t>D)</t>
  </si>
  <si>
    <t xml:space="preserve">RATEI E RISCONTI </t>
  </si>
  <si>
    <t>a) società pubbliche di partecipazione, società di capitale di rischio, persone fisiche o gruppi di persone fisiche esercitanti regolare attività di investimento in capitale di rischio che investono fondi propri in imprese non quotate a condizione che il totale investito da tali persone o gruppi di persone in una stessa impresa non superi €. 1.250.000</t>
  </si>
  <si>
    <t>b) università o centri di ricerca pubblici e privati senza scopo di lucro</t>
  </si>
  <si>
    <t>c) investitori istituzionali, compresi i fondi di sviluppo regionale</t>
  </si>
  <si>
    <r>
      <t xml:space="preserve">a) l'impresa in cui un'altra impresa dispone della </t>
    </r>
    <r>
      <rPr>
        <b/>
        <sz val="10"/>
        <color theme="1"/>
        <rFont val="Calibri"/>
        <family val="2"/>
        <scheme val="minor"/>
      </rPr>
      <t xml:space="preserve">maggioranza dei voti </t>
    </r>
    <r>
      <rPr>
        <sz val="10"/>
        <color theme="1"/>
        <rFont val="Calibri"/>
        <family val="2"/>
        <scheme val="minor"/>
      </rPr>
      <t>esercitabili nell'assemblea ordinaria</t>
    </r>
  </si>
  <si>
    <r>
      <t>b) l'impresa in cui un'altra impresa dispone di voti sufficienti per esercitare un'</t>
    </r>
    <r>
      <rPr>
        <b/>
        <sz val="10"/>
        <color theme="1"/>
        <rFont val="Calibri"/>
        <family val="2"/>
        <scheme val="minor"/>
      </rPr>
      <t>influenza dominante</t>
    </r>
    <r>
      <rPr>
        <sz val="10"/>
        <color theme="1"/>
        <rFont val="Calibri"/>
        <family val="2"/>
        <scheme val="minor"/>
      </rPr>
      <t xml:space="preserve"> nell'assemblea ordinaria;</t>
    </r>
  </si>
  <si>
    <r>
      <rPr>
        <b/>
        <u/>
        <sz val="10"/>
        <color theme="1"/>
        <rFont val="Calibri"/>
        <family val="2"/>
        <scheme val="minor"/>
      </rPr>
      <t>Imprese collegate</t>
    </r>
    <r>
      <rPr>
        <b/>
        <sz val="10"/>
        <color theme="1"/>
        <rFont val="Calibri"/>
        <family val="2"/>
        <scheme val="minor"/>
      </rPr>
      <t>:</t>
    </r>
    <r>
      <rPr>
        <sz val="10"/>
        <color theme="1"/>
        <rFont val="Calibri"/>
        <family val="2"/>
        <scheme val="minor"/>
      </rPr>
      <t xml:space="preserve"> il concetto è analogo a quello dell'</t>
    </r>
    <r>
      <rPr>
        <b/>
        <sz val="10"/>
        <color theme="1"/>
        <rFont val="Calibri"/>
        <family val="2"/>
        <scheme val="minor"/>
      </rPr>
      <t>art. 2359, co. 1 (imprese controllate) e co. 2 (imprese collegate) del C.C.:</t>
    </r>
  </si>
  <si>
    <t>Occorre rifarsi alle seguenti voci del Bil. UE:</t>
  </si>
  <si>
    <t>A prescindere da tali parametri, non è PMI l'impersa nella quale ≥ 25% del capitale/diritti di voto siano detenuti (anche indirettamente) da Enti pubblici.</t>
  </si>
  <si>
    <t>Nota: la codifica a sinistra è quella utilizzata nel Prospetto degli</t>
  </si>
  <si>
    <t>Aiuti di stato del Quadro RS del Mod. Redditi</t>
  </si>
  <si>
    <t>N.B.:</t>
  </si>
  <si>
    <r>
      <t xml:space="preserve">I dati vanno </t>
    </r>
    <r>
      <rPr>
        <b/>
        <sz val="11"/>
        <color theme="1"/>
        <rFont val="Calibri"/>
        <family val="2"/>
        <scheme val="minor"/>
      </rPr>
      <t>sommati indipendentemente che</t>
    </r>
    <r>
      <rPr>
        <sz val="11"/>
        <color theme="1"/>
        <rFont val="Calibri"/>
        <family val="2"/>
        <scheme val="minor"/>
      </rPr>
      <t xml:space="preserve"> si tratti di una partecipazione </t>
    </r>
    <r>
      <rPr>
        <b/>
        <sz val="11"/>
        <color theme="1"/>
        <rFont val="Calibri"/>
        <family val="2"/>
        <scheme val="minor"/>
      </rPr>
      <t>"attiva"</t>
    </r>
    <r>
      <rPr>
        <sz val="11"/>
        <color theme="1"/>
        <rFont val="Calibri"/>
        <family val="2"/>
        <scheme val="minor"/>
      </rPr>
      <t xml:space="preserve"> (dell'impresa in oggetto nelle imprese associate/controllate) o </t>
    </r>
    <r>
      <rPr>
        <b/>
        <sz val="11"/>
        <color theme="1"/>
        <rFont val="Calibri"/>
        <family val="2"/>
        <scheme val="minor"/>
      </rPr>
      <t>"passiva"</t>
    </r>
    <r>
      <rPr>
        <sz val="11"/>
        <color theme="1"/>
        <rFont val="Calibri"/>
        <family val="2"/>
        <scheme val="minor"/>
      </rPr>
      <t xml:space="preserve"> (è l'impresa ad essere controllata/partecipata da un'impresa associata).</t>
    </r>
  </si>
  <si>
    <t>TOTALE COMPLESSIVO</t>
  </si>
  <si>
    <t>%</t>
  </si>
  <si>
    <t>1 Collegata</t>
  </si>
  <si>
    <t>2 Collegata</t>
  </si>
  <si>
    <t>3 Collegata</t>
  </si>
  <si>
    <t>4 Collegata</t>
  </si>
  <si>
    <t>5 Collegata</t>
  </si>
  <si>
    <t>1 Associata</t>
  </si>
  <si>
    <t>2 Associata</t>
  </si>
  <si>
    <t>3 Associata</t>
  </si>
  <si>
    <t>4 Associata</t>
  </si>
  <si>
    <t>5 Associata</t>
  </si>
  <si>
    <t>Micro Impresa</t>
  </si>
  <si>
    <t>Piccola Impresa</t>
  </si>
  <si>
    <t>Media Impresa</t>
  </si>
  <si>
    <t>Grande Impresa</t>
  </si>
  <si>
    <t xml:space="preserve">Presenza di imprese collegate? </t>
  </si>
  <si>
    <t xml:space="preserve">Presenza di imprese associate? </t>
  </si>
  <si>
    <r>
      <rPr>
        <b/>
        <u/>
        <sz val="10"/>
        <color theme="1"/>
        <rFont val="Calibri"/>
        <family val="2"/>
        <scheme val="minor"/>
      </rPr>
      <t>Imprese associate (se non "collegate" ai sensi del punto seguente)</t>
    </r>
    <r>
      <rPr>
        <sz val="10"/>
        <color theme="1"/>
        <rFont val="Calibri"/>
        <family val="2"/>
        <scheme val="minor"/>
      </rPr>
      <t>: sono quelle:</t>
    </r>
  </si>
  <si>
    <r>
      <t xml:space="preserve">*) nelle quali (in via diretta o tramite una/più imprese collegate) si detiene </t>
    </r>
    <r>
      <rPr>
        <b/>
        <sz val="10"/>
        <color theme="1"/>
        <rFont val="Calibri"/>
        <family val="2"/>
        <scheme val="minor"/>
      </rPr>
      <t>≥ 25% del capitale/diritti di voto</t>
    </r>
  </si>
  <si>
    <r>
      <t xml:space="preserve">*) non dovendo essere collegate, in generale si tratta di </t>
    </r>
    <r>
      <rPr>
        <b/>
        <sz val="10"/>
        <color theme="1"/>
        <rFont val="Calibri"/>
        <family val="2"/>
        <scheme val="minor"/>
      </rPr>
      <t>partecipazioni ≥ 25% ed &lt; 50%</t>
    </r>
    <r>
      <rPr>
        <sz val="10"/>
        <color theme="1"/>
        <rFont val="Calibri"/>
        <family val="2"/>
        <scheme val="minor"/>
      </rPr>
      <t xml:space="preserve"> al C.S. o ai diritti di voto</t>
    </r>
  </si>
  <si>
    <t>Se le % al C.S. ed ai diritti di voto sono diverse, si assume la % più elevata.</t>
  </si>
  <si>
    <t>Unità</t>
  </si>
  <si>
    <t>CONCLUSIONI</t>
  </si>
  <si>
    <t>Dato impresa ASSOCIATA</t>
  </si>
  <si>
    <t>Dato impresa COLLEGATA</t>
  </si>
  <si>
    <t>DATI IMPRESE COLLEGATE</t>
  </si>
  <si>
    <t>DATI IMPRESE ASSOCIATE</t>
  </si>
  <si>
    <t>Non rileva se, alternativamente:</t>
  </si>
  <si>
    <t>*) sia l'impresa che controlla (imprese "collegate") o partecipa (imprese "associate") altre imprese</t>
  </si>
  <si>
    <t>*) o viceversa (l'impresa è controllata o partecipata da altre imprese).</t>
  </si>
  <si>
    <t>% C.S. / diritti di voto                (valore più elevato)</t>
  </si>
  <si>
    <r>
      <rPr>
        <u/>
        <sz val="9"/>
        <color theme="1"/>
        <rFont val="Calibri"/>
        <family val="2"/>
        <scheme val="minor"/>
      </rPr>
      <t>Deroga:</t>
    </r>
    <r>
      <rPr>
        <sz val="9"/>
        <color theme="1"/>
        <rFont val="Calibri"/>
        <family val="2"/>
        <scheme val="minor"/>
      </rPr>
      <t xml:space="preserve"> l'impresa può ancora essere considerata autonoma se uno dei seguenti investitori detiene dal 25 al 50 % del suo C.S./diritti di voto:</t>
    </r>
  </si>
  <si>
    <t>IMPRESE ASSOCIATE/COLLEGATE - GLI ESEMPI DELLA COMM. UE</t>
  </si>
  <si>
    <t>Al fine di chiarire il perimetro dei dati delle società collegate/associate che vanno considerate, la Commissione UE ha pubblicato</t>
  </si>
  <si>
    <t>una serie di esempi, riportati nel seguito:</t>
  </si>
  <si>
    <t>IMPRESE "COLLEGATE" O "ASSOCIATE"</t>
  </si>
  <si>
    <t>BILANCIO ABBREVIATO - SOCIETA' AMMESSE</t>
  </si>
  <si>
    <t>PMI - LIMITI- NOTE NORMATIVE</t>
  </si>
  <si>
    <t>ORGANO DI CONTROLLO</t>
  </si>
  <si>
    <t xml:space="preserve">PARAMETRI </t>
  </si>
  <si>
    <t>RIFERIMENTO</t>
  </si>
  <si>
    <t>Media dei Dipendenti (ULA)</t>
  </si>
  <si>
    <r>
      <t>Arrotondamenti</t>
    </r>
    <r>
      <rPr>
        <sz val="10"/>
        <color theme="1"/>
        <rFont val="Calibri"/>
        <family val="2"/>
        <scheme val="minor"/>
      </rPr>
      <t>: nulla è disposto dalla norma; dunque, ove si abbia, ad esempio, una media di dipendenti pari a 5,1, si sarà superato il limite di 5, mentre ciò non avviene nel caso di una media pari a 4,9.</t>
    </r>
  </si>
  <si>
    <t>Totale “ATTIVO”</t>
  </si>
  <si>
    <t>Totale “RICAVI”</t>
  </si>
  <si>
    <t xml:space="preserve">Al netto dei fondi di </t>
  </si>
  <si>
    <t>f.di ammortamento e delle svalutazioni</t>
  </si>
  <si>
    <t>(come per la definizione di PMI, cui si rinvia)</t>
  </si>
  <si>
    <r>
      <t xml:space="preserve">L’art. 2435-bis prevede la </t>
    </r>
    <r>
      <rPr>
        <b/>
        <sz val="10.5"/>
        <color theme="1"/>
        <rFont val="Calibri"/>
        <family val="2"/>
        <scheme val="minor"/>
      </rPr>
      <t>facoltà</t>
    </r>
    <r>
      <rPr>
        <sz val="10.5"/>
        <color theme="1"/>
        <rFont val="Calibri"/>
        <family val="2"/>
        <scheme val="minor"/>
      </rPr>
      <t xml:space="preserve"> di redigere il “</t>
    </r>
    <r>
      <rPr>
        <b/>
        <sz val="10.5"/>
        <color theme="1"/>
        <rFont val="Calibri"/>
        <family val="2"/>
        <scheme val="minor"/>
      </rPr>
      <t>bilancio in forma abbreviata</t>
    </r>
    <r>
      <rPr>
        <sz val="10.5"/>
        <color theme="1"/>
        <rFont val="Calibri"/>
        <family val="2"/>
        <scheme val="minor"/>
      </rPr>
      <t xml:space="preserve">” </t>
    </r>
  </si>
  <si>
    <r>
      <t xml:space="preserve">1) non abbia superato </t>
    </r>
    <r>
      <rPr>
        <b/>
        <sz val="10.5"/>
        <color theme="1"/>
        <rFont val="Calibri"/>
        <family val="2"/>
        <scheme val="minor"/>
      </rPr>
      <t xml:space="preserve">per 2 esercizi consecutivi </t>
    </r>
  </si>
  <si>
    <r>
      <t>N.B.</t>
    </r>
    <r>
      <rPr>
        <sz val="10"/>
        <color rgb="FF000000"/>
        <rFont val="Calibri"/>
        <family val="2"/>
        <scheme val="minor"/>
      </rPr>
      <t xml:space="preserve">: l’agevolazione prevista dal Codice Civile </t>
    </r>
    <r>
      <rPr>
        <b/>
        <sz val="10"/>
        <color rgb="FF000000"/>
        <rFont val="Calibri"/>
        <family val="2"/>
        <scheme val="minor"/>
      </rPr>
      <t>è una  "facoltà",</t>
    </r>
    <r>
      <rPr>
        <sz val="10"/>
        <color rgb="FF000000"/>
        <rFont val="Calibri"/>
        <family val="2"/>
        <scheme val="minor"/>
      </rPr>
      <t xml:space="preserve"> non esistendo alcun obbligo di redigere il bilancio in forma semplificata – “abbreviata”; tali società possono redigere il bilancio in forma ordinaria.</t>
    </r>
  </si>
  <si>
    <t>(in caso di esercizio di durata &lt; o &gt; all’anno solare, non va effettuato alcun ragguaglio a periodo)</t>
  </si>
  <si>
    <t>non sono stati superati i limiti</t>
  </si>
  <si>
    <t>può essere redatto il bilancio in forma abbreviata fin dal primo esercizio</t>
  </si>
  <si>
    <t>sono stati superati i limiti</t>
  </si>
  <si>
    <t>deve essere redatto il bilancio in forma ordinaria fin dal primo esercizio</t>
  </si>
  <si>
    <t>deve essere redatto il bilancio in forma ordinaria fin dal secondo esercizio (consecutivo) in cui sono stati superati due dei limiti indicati</t>
  </si>
  <si>
    <t>si ritiene che possa essere redatto il bilancio in forma abbreviata fin dal secondo esercizio nel quale non sono stati superati due dei limiti indicati</t>
  </si>
  <si>
    <t>GG di lavoro (1) (3)</t>
  </si>
  <si>
    <t>(1) Sono giorni di calendario (non i  "GG lavorati" o retribuiti da DM10) - Rispetto alle ULA per le PMI, il calcolo non è mensile (e non vi è arrotondamento a mese del periodo lavorato)</t>
  </si>
  <si>
    <t>(2) Part time: si opera come per il calcolo per le PMI</t>
  </si>
  <si>
    <r>
      <t>SEMPLIFICAZIONI</t>
    </r>
    <r>
      <rPr>
        <sz val="10"/>
        <color rgb="FF000000"/>
        <rFont val="Calibri"/>
        <family val="2"/>
      </rPr>
      <t>: i bilanci abbreviati sono esonerati dalla redazione:</t>
    </r>
  </si>
  <si>
    <r>
      <t>a)</t>
    </r>
    <r>
      <rPr>
        <sz val="10"/>
        <color theme="1"/>
        <rFont val="Times New Roman"/>
        <family val="1"/>
      </rPr>
      <t xml:space="preserve"> </t>
    </r>
    <r>
      <rPr>
        <b/>
        <sz val="10"/>
        <color rgb="FF000000"/>
        <rFont val="Calibri"/>
        <family val="2"/>
      </rPr>
      <t xml:space="preserve">del rendiconto finanziario </t>
    </r>
  </si>
  <si>
    <r>
      <t xml:space="preserve">B) dalla </t>
    </r>
    <r>
      <rPr>
        <b/>
        <sz val="10"/>
        <color theme="1"/>
        <rFont val="Calibri"/>
        <family val="2"/>
        <scheme val="minor"/>
      </rPr>
      <t>Relazione degli amministratori</t>
    </r>
    <r>
      <rPr>
        <sz val="10"/>
        <color theme="1"/>
        <rFont val="Calibri"/>
        <family val="2"/>
        <scheme val="minor"/>
      </rPr>
      <t xml:space="preserve"> a condizione che le voci di cui ai n. 3 e 4 dell’art. 2428 C.C. (numero e valore nominale delle azioni o proprie o di società controllanti possedute dalla società, ovvero acquisite ed alienate nel corso dell’esercizio) siano indicate in nota integrativa.</t>
    </r>
  </si>
  <si>
    <t>(3) Non è chiaro se debbano rilevare i periodi di sospensione dell'attività (malattia, maternità, congedi parentali, ecc.), che si consiglia di considerare, in via prudenziale.</t>
  </si>
  <si>
    <t>Media giornaliera</t>
  </si>
  <si>
    <t>Non rileva mai l'apporto dei soci (con o senza compenso), a differenza dello status di PMI.</t>
  </si>
  <si>
    <r>
      <rPr>
        <b/>
        <sz val="11"/>
        <color theme="1"/>
        <rFont val="Calibri"/>
        <family val="2"/>
        <scheme val="minor"/>
      </rPr>
      <t>ESITO</t>
    </r>
    <r>
      <rPr>
        <sz val="11"/>
        <color theme="1"/>
        <rFont val="Calibri"/>
        <family val="2"/>
        <scheme val="minor"/>
      </rPr>
      <t>: l'organo di controllo</t>
    </r>
  </si>
  <si>
    <t xml:space="preserve">SRL - OBBLIGO DELL'ORGANO DI CONTROLLO </t>
  </si>
  <si>
    <t>(limiti ex Art. 379, DLgs. n. 14/2019)</t>
  </si>
  <si>
    <t>Nel caso di nomina di un organo di controllo, anche monocratico, si applicano le disposizioni sul collegio sindacale previste per le società per azioni.</t>
  </si>
  <si>
    <t>Se l’assemblea non provvede, alla nomina provvede il Tribunale su richiesta di qualsiasi soggetto interessato o su segnalazione del conservatore del Registro delle imprese.</t>
  </si>
  <si>
    <t>La nomina dell’organo di controllo o del revisore di Srl (e delle cooperative che applicano il modello delle Srl, stante il rinvio di cui all’art. 2543 c.c.) è, dunque, obbligatoria se la società:</t>
  </si>
  <si>
    <t>TERMINI DELLA NOMINA</t>
  </si>
  <si>
    <t>con la conseguenza che:</t>
  </si>
  <si>
    <t>L'art. 1-bis del DL n. 118/2021 ha disposto, per ultimo, che il termine per la nomina del revisore o dell’organo di controllo (nonché per l’eventuale adeguamento di statuto e atto costitutivo di srl e cooperative):</t>
  </si>
  <si>
    <r>
      <t xml:space="preserve">*) la </t>
    </r>
    <r>
      <rPr>
        <b/>
        <sz val="10"/>
        <color theme="1"/>
        <rFont val="Calibri"/>
        <family val="2"/>
        <scheme val="minor"/>
      </rPr>
      <t>prima situazione da sottoporre ad eventuale revisione</t>
    </r>
    <r>
      <rPr>
        <sz val="10"/>
        <color theme="1"/>
        <rFont val="Calibri"/>
        <family val="2"/>
        <scheme val="minor"/>
      </rPr>
      <t xml:space="preserve"> sarà il </t>
    </r>
    <r>
      <rPr>
        <b/>
        <sz val="10"/>
        <color theme="1"/>
        <rFont val="Calibri"/>
        <family val="2"/>
        <scheme val="minor"/>
      </rPr>
      <t>bilancio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chiuso al 31/12/2023.</t>
    </r>
  </si>
  <si>
    <r>
      <t xml:space="preserve">L'art. 389, co. 2, del </t>
    </r>
    <r>
      <rPr>
        <b/>
        <sz val="10"/>
        <color theme="1"/>
        <rFont val="Calibri"/>
        <family val="2"/>
        <scheme val="minor"/>
      </rPr>
      <t xml:space="preserve">D.lgs. 14/2019 </t>
    </r>
    <r>
      <rPr>
        <sz val="10"/>
        <color theme="1"/>
        <rFont val="Calibri"/>
        <family val="2"/>
        <scheme val="minor"/>
      </rPr>
      <t>(“Codice della crisi d’impresa e dell’insolvenza” o “CCII”) ha previsto dei nuovi limiti riferiti alle Srl.</t>
    </r>
  </si>
  <si>
    <t>OBBLIGO DELL'ORGANO DI CONTROLLO NELLE SRL - NORMATIVA</t>
  </si>
  <si>
    <t>(i riferimenti sono quelli già visti per il Bil. Abbreviato")</t>
  </si>
  <si>
    <t xml:space="preserve">L'assemblea che approva il bilancio in cui vengono superati i limiti indicati deve provvedere, entro trenta giorni, alla nomina dell’organo di controllo o del revisore. </t>
  </si>
  <si>
    <t>MEDIA GIORNALIERA - BIL. ABBREVIATO E ORGANO DI CONTROLLO</t>
  </si>
  <si>
    <t>CALCOLO DELLE ULA - DEFINIZIONE DI PMI</t>
  </si>
  <si>
    <t>in funzione:</t>
  </si>
  <si>
    <r>
      <rPr>
        <b/>
        <sz val="10"/>
        <rFont val="Arial"/>
        <family val="2"/>
      </rPr>
      <t>a)</t>
    </r>
    <r>
      <rPr>
        <sz val="10"/>
        <rFont val="Arial"/>
        <family val="2"/>
      </rPr>
      <t xml:space="preserve"> della </t>
    </r>
    <r>
      <rPr>
        <b/>
        <sz val="10"/>
        <rFont val="Arial"/>
        <family val="2"/>
      </rPr>
      <t>dimensione delle imprese</t>
    </r>
    <r>
      <rPr>
        <sz val="10"/>
        <rFont val="Arial"/>
        <family val="2"/>
      </rPr>
      <t xml:space="preserve"> (mico, piccola, media o grande impresa)</t>
    </r>
  </si>
  <si>
    <r>
      <t xml:space="preserve">*) delle </t>
    </r>
    <r>
      <rPr>
        <b/>
        <sz val="10"/>
        <rFont val="Arial"/>
        <family val="2"/>
      </rPr>
      <t>ULA</t>
    </r>
    <r>
      <rPr>
        <sz val="10"/>
        <rFont val="Arial"/>
        <family val="2"/>
      </rPr>
      <t xml:space="preserve"> (media dei dipendenti occupati)</t>
    </r>
  </si>
  <si>
    <r>
      <t>*) del "</t>
    </r>
    <r>
      <rPr>
        <b/>
        <sz val="10"/>
        <rFont val="Arial"/>
        <family val="2"/>
      </rPr>
      <t>fatturato</t>
    </r>
    <r>
      <rPr>
        <sz val="10"/>
        <rFont val="Arial"/>
        <family val="2"/>
      </rPr>
      <t>"</t>
    </r>
  </si>
  <si>
    <r>
      <t xml:space="preserve">*) del </t>
    </r>
    <r>
      <rPr>
        <b/>
        <sz val="10"/>
        <rFont val="Arial"/>
        <family val="2"/>
      </rPr>
      <t>totale attivo.</t>
    </r>
  </si>
  <si>
    <r>
      <rPr>
        <b/>
        <sz val="10"/>
        <rFont val="Arial"/>
        <family val="2"/>
      </rPr>
      <t>c)</t>
    </r>
    <r>
      <rPr>
        <sz val="10"/>
        <rFont val="Arial"/>
        <family val="2"/>
      </rPr>
      <t xml:space="preserve"> dell'eventuale obbligo di nomina dell'</t>
    </r>
    <r>
      <rPr>
        <b/>
        <sz val="10"/>
        <rFont val="Arial"/>
        <family val="2"/>
      </rPr>
      <t>organo di controllo da parte delle Srl</t>
    </r>
  </si>
  <si>
    <t>Progr.</t>
  </si>
  <si>
    <r>
      <rPr>
        <b/>
        <sz val="11"/>
        <color theme="1"/>
        <rFont val="Calibri"/>
        <family val="2"/>
        <scheme val="minor"/>
      </rPr>
      <t>ESITO</t>
    </r>
    <r>
      <rPr>
        <sz val="11"/>
        <color theme="1"/>
        <rFont val="Calibri"/>
        <family val="2"/>
        <scheme val="minor"/>
      </rPr>
      <t>: l'impresa risulta qualificata come segue:</t>
    </r>
  </si>
  <si>
    <t>Di seguito, si determina la possibilità di redigere il bilancio della società nella forma "abbreviata"</t>
  </si>
  <si>
    <t>possed. nell'associata</t>
  </si>
  <si>
    <t>possed. dall'associata</t>
  </si>
  <si>
    <t>TIPO SOGGETTO</t>
  </si>
  <si>
    <t>INDAGINE SULLA DIMENSIONE DELL'IMPRESA</t>
  </si>
  <si>
    <t>Di seguito, si determina la "dimensione" dell'impresa, ai sensi della disciplina comunitaria (per qualsiasi soggetto con una "attività economica")</t>
  </si>
  <si>
    <t>Ricavi delle vendite</t>
  </si>
  <si>
    <t>Variazione delle rimanenze di prodotti in lavorazione e finiti</t>
  </si>
  <si>
    <t>Variazioni dei lavori in corso su ordinazione</t>
  </si>
  <si>
    <t>Incrementi di immobilizzazioni per lavori interni</t>
  </si>
  <si>
    <t>Altri ricavi e proventi, con separata indicazione dei contributi in conto esercizio</t>
  </si>
  <si>
    <t xml:space="preserve"> Valore della produzione</t>
  </si>
  <si>
    <t>BILANCIO IN FORMA ABBREVIATA / SEMPLIFICATA - LIMITI - NORMATIVA</t>
  </si>
  <si>
    <r>
      <t xml:space="preserve">a) per </t>
    </r>
    <r>
      <rPr>
        <b/>
        <sz val="10.5"/>
        <color theme="1"/>
        <rFont val="Calibri"/>
        <family val="2"/>
        <scheme val="minor"/>
      </rPr>
      <t>qualsiasi società di capitali</t>
    </r>
    <r>
      <rPr>
        <sz val="10.5"/>
        <color theme="1"/>
        <rFont val="Calibri"/>
        <family val="2"/>
        <scheme val="minor"/>
      </rPr>
      <t xml:space="preserve"> (Srl, Spa e cooperative)</t>
    </r>
  </si>
  <si>
    <t>b) che soddisfa i seguenti requisiti:</t>
  </si>
  <si>
    <r>
      <rPr>
        <sz val="10.5"/>
        <color theme="1"/>
        <rFont val="Calibri"/>
        <family val="2"/>
        <scheme val="minor"/>
      </rPr>
      <t>2) almeno</t>
    </r>
    <r>
      <rPr>
        <b/>
        <sz val="10.5"/>
        <color theme="1"/>
        <rFont val="Calibri"/>
        <family val="2"/>
        <scheme val="minor"/>
      </rPr>
      <t xml:space="preserve"> 2 dei seguenti limiti quantitativi</t>
    </r>
    <r>
      <rPr>
        <sz val="10.5"/>
        <color theme="1"/>
        <rFont val="Calibri"/>
        <family val="2"/>
        <scheme val="minor"/>
      </rPr>
      <t>:</t>
    </r>
  </si>
  <si>
    <t>BILANCIO IN FORMA ABBREVIATA</t>
  </si>
  <si>
    <r>
      <t>DECORRENZA</t>
    </r>
    <r>
      <rPr>
        <sz val="10"/>
        <color theme="1"/>
        <rFont val="Calibri"/>
        <family val="2"/>
        <scheme val="minor"/>
      </rPr>
      <t>: le situazioni che si possono verificare sono le seguenti:</t>
    </r>
  </si>
  <si>
    <r>
      <t>a) </t>
    </r>
    <r>
      <rPr>
        <b/>
        <u/>
        <sz val="10"/>
        <color theme="1"/>
        <rFont val="Calibri"/>
        <family val="2"/>
        <scheme val="minor"/>
      </rPr>
      <t>Srl nel primo esercizio di attività:</t>
    </r>
  </si>
  <si>
    <t>Posizione di Assonime (Circ. n. 9/2009)</t>
  </si>
  <si>
    <t>BILANCIO DELLE MICRO-IMPRESE</t>
  </si>
  <si>
    <r>
      <t xml:space="preserve">L’art. 2435-ter dispone la </t>
    </r>
    <r>
      <rPr>
        <b/>
        <sz val="10.5"/>
        <color theme="1"/>
        <rFont val="Calibri"/>
        <family val="2"/>
        <scheme val="minor"/>
      </rPr>
      <t>facoltà</t>
    </r>
    <r>
      <rPr>
        <sz val="10.5"/>
        <color theme="1"/>
        <rFont val="Calibri"/>
        <family val="2"/>
        <scheme val="minor"/>
      </rPr>
      <t xml:space="preserve"> di redigere il </t>
    </r>
    <r>
      <rPr>
        <b/>
        <sz val="10.5"/>
        <color theme="1"/>
        <rFont val="Calibri"/>
        <family val="2"/>
        <scheme val="minor"/>
      </rPr>
      <t>bilancio in forma cd. "supersemplificata</t>
    </r>
    <r>
      <rPr>
        <sz val="10.5"/>
        <color theme="1"/>
        <rFont val="Calibri"/>
        <family val="2"/>
        <scheme val="minor"/>
      </rPr>
      <t xml:space="preserve">” </t>
    </r>
  </si>
  <si>
    <t>a) per le società di capitali che possono redigereil bilancio in forma abbreviata</t>
  </si>
  <si>
    <t>ASPETTI COMUNI</t>
  </si>
  <si>
    <r>
      <t>b)</t>
    </r>
    <r>
      <rPr>
        <b/>
        <sz val="10"/>
        <color theme="1"/>
        <rFont val="Times New Roman"/>
        <family val="1"/>
      </rPr>
      <t> </t>
    </r>
    <r>
      <rPr>
        <b/>
        <u/>
        <sz val="10"/>
        <color theme="1"/>
        <rFont val="Calibri"/>
        <family val="2"/>
      </rPr>
      <t>in due esercizi consecutivi</t>
    </r>
    <r>
      <rPr>
        <b/>
        <sz val="10"/>
        <color theme="1"/>
        <rFont val="Calibri"/>
        <family val="2"/>
      </rPr>
      <t xml:space="preserve"> (considerato anche quello in via di predisposizione):</t>
    </r>
  </si>
  <si>
    <t xml:space="preserve">non sono stati superati 2 dei 3 limiti (non necessariamente sempre gli stessi) </t>
  </si>
  <si>
    <t xml:space="preserve">non sono stati superati 2 dei 3 limiti </t>
  </si>
  <si>
    <t>BILANCI</t>
  </si>
  <si>
    <t>DIMENSIONE PMI</t>
  </si>
  <si>
    <t>≤</t>
  </si>
  <si>
    <t>Anno costituzione</t>
  </si>
  <si>
    <t>Micro impresa</t>
  </si>
  <si>
    <t>Bilancio Abbreviato</t>
  </si>
  <si>
    <t>Bilancio Ordinario</t>
  </si>
  <si>
    <r>
      <rPr>
        <b/>
        <sz val="11"/>
        <color theme="1"/>
        <rFont val="Calibri"/>
        <family val="2"/>
        <scheme val="minor"/>
      </rPr>
      <t>ESITO</t>
    </r>
    <r>
      <rPr>
        <sz val="11"/>
        <color theme="1"/>
        <rFont val="Calibri"/>
        <family val="2"/>
        <scheme val="minor"/>
      </rPr>
      <t xml:space="preserve">: il bilancio </t>
    </r>
  </si>
  <si>
    <t>(come per i Bilanci abbreviato/delle micro imprese, cui si rinvia)</t>
  </si>
  <si>
    <t xml:space="preserve">&lt; </t>
  </si>
  <si>
    <t>Addetti (ULA)</t>
  </si>
  <si>
    <t xml:space="preserve">≤ </t>
  </si>
  <si>
    <r>
      <t xml:space="preserve">Cessazione: </t>
    </r>
    <r>
      <rPr>
        <sz val="10"/>
        <color rgb="FF000000"/>
        <rFont val="Calibri"/>
        <family val="2"/>
        <scheme val="minor"/>
      </rPr>
      <t xml:space="preserve">l’obbligo di nomina dell’organo di controllo o del revisore di cui alla lettera c) del secondo comma cessa quando, </t>
    </r>
    <r>
      <rPr>
        <b/>
        <sz val="10"/>
        <color rgb="FF000000"/>
        <rFont val="Calibri"/>
        <family val="2"/>
        <scheme val="minor"/>
      </rPr>
      <t>per tre esercizi consecutivi, non è superato alcuno dei predetti limiti</t>
    </r>
    <r>
      <rPr>
        <sz val="10"/>
        <color rgb="FF000000"/>
        <rFont val="Calibri"/>
        <family val="2"/>
        <scheme val="minor"/>
      </rPr>
      <t>.</t>
    </r>
  </si>
  <si>
    <r>
      <rPr>
        <b/>
        <u/>
        <sz val="10"/>
        <color rgb="FFFF0000"/>
        <rFont val="Calibri"/>
        <family val="2"/>
        <scheme val="minor"/>
      </rPr>
      <t>N.B.</t>
    </r>
    <r>
      <rPr>
        <sz val="10"/>
        <rFont val="Calibri"/>
        <family val="2"/>
        <scheme val="minor"/>
      </rPr>
      <t>: si noti il differente meccanismo rispetto ai limiti per il bilancio abbreviato/supersemplificato:</t>
    </r>
  </si>
  <si>
    <t>2 esercizi consecutivi</t>
  </si>
  <si>
    <t>Parametro</t>
  </si>
  <si>
    <t>si guarda l'unico esercizio</t>
  </si>
  <si>
    <r>
      <t xml:space="preserve">nulla è disposto </t>
    </r>
    <r>
      <rPr>
        <sz val="10"/>
        <rFont val="Calibri"/>
        <family val="2"/>
        <scheme val="minor"/>
      </rPr>
      <t>(pertanto l'obbligo non scatta perché sono necessari 2 esercizi)</t>
    </r>
  </si>
  <si>
    <t>nomina per le neoattività</t>
  </si>
  <si>
    <t>cessazione</t>
  </si>
  <si>
    <t>si guarda a 2 esercizi consecutivi</t>
  </si>
  <si>
    <t>si guarda a 3 esercizi consecutivi</t>
  </si>
  <si>
    <t>2 su 3</t>
  </si>
  <si>
    <t>1 su 3</t>
  </si>
  <si>
    <r>
      <t xml:space="preserve">  a) </t>
    </r>
    <r>
      <rPr>
        <sz val="10"/>
        <color theme="1"/>
        <rFont val="Calibri"/>
        <family val="2"/>
        <scheme val="minor"/>
      </rPr>
      <t>è tenuta alla redazione del bilancio consolidato (lett. a);</t>
    </r>
  </si>
  <si>
    <r>
      <t xml:space="preserve">  b) </t>
    </r>
    <r>
      <rPr>
        <sz val="10"/>
        <color theme="1"/>
        <rFont val="Calibri"/>
        <family val="2"/>
        <scheme val="minor"/>
      </rPr>
      <t>controlla una società obbligata alla revisione legale dei conti (lett. b);</t>
    </r>
  </si>
  <si>
    <r>
      <t xml:space="preserve">  c) </t>
    </r>
    <r>
      <rPr>
        <sz val="10"/>
        <color theme="1"/>
        <rFont val="Calibri"/>
        <family val="2"/>
        <scheme val="minor"/>
      </rPr>
      <t xml:space="preserve">ha superato per </t>
    </r>
    <r>
      <rPr>
        <b/>
        <u/>
        <sz val="10"/>
        <color theme="1"/>
        <rFont val="Calibri"/>
        <family val="2"/>
        <scheme val="minor"/>
      </rPr>
      <t>due esercizi</t>
    </r>
    <r>
      <rPr>
        <b/>
        <sz val="10"/>
        <color theme="1"/>
        <rFont val="Calibri"/>
        <family val="2"/>
        <scheme val="minor"/>
      </rPr>
      <t xml:space="preserve"> consecutivi </t>
    </r>
    <r>
      <rPr>
        <b/>
        <u/>
        <sz val="10"/>
        <color theme="1"/>
        <rFont val="Calibri"/>
        <family val="2"/>
        <scheme val="minor"/>
      </rPr>
      <t>almeno uno</t>
    </r>
    <r>
      <rPr>
        <b/>
        <sz val="10"/>
        <color theme="1"/>
        <rFont val="Calibri"/>
        <family val="2"/>
        <scheme val="minor"/>
      </rPr>
      <t xml:space="preserve"> dei seguenti limiti</t>
    </r>
    <r>
      <rPr>
        <sz val="10"/>
        <color theme="1"/>
        <rFont val="Calibri"/>
        <family val="2"/>
        <scheme val="minor"/>
      </rPr>
      <t>:</t>
    </r>
  </si>
  <si>
    <t>N° di limiti superati</t>
  </si>
  <si>
    <t>N° di esercizi considerati</t>
  </si>
  <si>
    <t xml:space="preserve">Il tool agevola l'individuazione: </t>
  </si>
  <si>
    <r>
      <rPr>
        <b/>
        <sz val="10"/>
        <rFont val="Arial"/>
        <family val="2"/>
      </rPr>
      <t>b)</t>
    </r>
    <r>
      <rPr>
        <sz val="10"/>
        <rFont val="Arial"/>
        <family val="2"/>
      </rPr>
      <t xml:space="preserve"> della possibilità di redigere il </t>
    </r>
    <r>
      <rPr>
        <b/>
        <sz val="10"/>
        <rFont val="Arial"/>
        <family val="2"/>
      </rPr>
      <t>bilancio in forma abbreviata</t>
    </r>
    <r>
      <rPr>
        <sz val="10"/>
        <rFont val="Arial"/>
        <family val="2"/>
      </rPr>
      <t xml:space="preserve"> o </t>
    </r>
    <r>
      <rPr>
        <b/>
        <sz val="10"/>
        <rFont val="Arial"/>
        <family val="2"/>
      </rPr>
      <t>supersemplificata</t>
    </r>
    <r>
      <rPr>
        <sz val="10"/>
        <rFont val="Arial"/>
        <family val="2"/>
      </rPr>
      <t xml:space="preserve"> (artt. 2435-bis e 2435-ter, C.C.)</t>
    </r>
  </si>
  <si>
    <t>Media dei Dipendenti</t>
  </si>
  <si>
    <t>(simile alle ULA)</t>
  </si>
  <si>
    <t>Occupato</t>
  </si>
  <si>
    <t>Part time</t>
  </si>
  <si>
    <t>Rilevano nella seguente %: hh sett. del part time/hh sett. del tempo pieno del CCNL</t>
  </si>
  <si>
    <t>Dimensione PMI</t>
  </si>
  <si>
    <t>Non rilevano</t>
  </si>
  <si>
    <t>Rilevano</t>
  </si>
  <si>
    <t>Media</t>
  </si>
  <si>
    <t>Su base giornaliera</t>
  </si>
  <si>
    <t>Su base mensile (&gt; 15 gg = 1 mese)</t>
  </si>
  <si>
    <r>
      <rPr>
        <b/>
        <u/>
        <sz val="10"/>
        <color theme="1"/>
        <rFont val="Calibri"/>
        <family val="2"/>
        <scheme val="minor"/>
      </rPr>
      <t>Media dipendenti</t>
    </r>
    <r>
      <rPr>
        <sz val="10"/>
        <color theme="1"/>
        <rFont val="Calibri"/>
        <family val="2"/>
        <scheme val="minor"/>
      </rPr>
      <t>: vi sono analogie ed alcune differenze rispetto al regime delle PMI dei Fogli precedenti:</t>
    </r>
  </si>
  <si>
    <t>Tipologia di contratto</t>
  </si>
  <si>
    <t>Solo lavoratori subordinati (esclusi co.co.co., borsisti, ecc.)</t>
  </si>
  <si>
    <t>Assenze</t>
  </si>
  <si>
    <t>Esclusioni</t>
  </si>
  <si>
    <t>Nessuna</t>
  </si>
  <si>
    <r>
      <t xml:space="preserve">Si intendono i dipendenti (a tempo determinato/indeterminato), </t>
    </r>
    <r>
      <rPr>
        <b/>
        <sz val="10"/>
        <color theme="1"/>
        <rFont val="Calibri"/>
        <family val="2"/>
        <scheme val="minor"/>
      </rPr>
      <t>iscritti nel libro matricola</t>
    </r>
    <r>
      <rPr>
        <sz val="10"/>
        <color theme="1"/>
        <rFont val="Calibri"/>
        <family val="2"/>
        <scheme val="minor"/>
      </rPr>
      <t xml:space="preserve"> e legati all'impresa da forme contrattuali che prevedono il vincolo di dipendenza (inlusi lavoratori "somministrati" o distaccati, ex art. 5, All. alla Racc.2003/361/CE).
</t>
    </r>
  </si>
  <si>
    <t>Si ritiene rilevino</t>
  </si>
  <si>
    <t>Apprendisti e contratti di inserimento</t>
  </si>
  <si>
    <t>Rilevano nella media</t>
  </si>
  <si>
    <t>Esclusi perdiodi di CIGS e congedi parentali</t>
  </si>
  <si>
    <r>
      <rPr>
        <b/>
        <u/>
        <sz val="10"/>
        <color rgb="FFFF0000"/>
        <rFont val="Calibri"/>
        <family val="2"/>
        <scheme val="minor"/>
      </rPr>
      <t>N.B.</t>
    </r>
    <r>
      <rPr>
        <b/>
        <sz val="10"/>
        <color theme="1"/>
        <rFont val="Calibri"/>
        <family val="2"/>
        <scheme val="minor"/>
      </rPr>
      <t xml:space="preserve">: posizione prudenziale della FNC (Doc. 15/01/2016): </t>
    </r>
    <r>
      <rPr>
        <sz val="10"/>
        <color theme="1"/>
        <rFont val="Calibri"/>
        <family val="2"/>
        <scheme val="minor"/>
      </rPr>
      <t xml:space="preserve">ritiene opportuno usufruire della facoltà a partire dal bilancio </t>
    </r>
  </si>
  <si>
    <t>relativo all’esercizio successivo a quello nel quale non vengono superati per la seconda volta i limiti .</t>
  </si>
  <si>
    <t>Inclusi lavoratori in somminis-trazione o distaccati</t>
  </si>
  <si>
    <t>Si ritiene inclusi i lavoratori in somminis-trazione o distaccati</t>
  </si>
  <si>
    <t>Lav. somministrati/distaccati</t>
  </si>
  <si>
    <t>Soci/Imprend. individuale</t>
  </si>
  <si>
    <t>Di seguito, si determina l'eventuale obbligo di nominare l'organo di controllo da parte della Srl.</t>
  </si>
  <si>
    <t>Vanno assunti:</t>
  </si>
  <si>
    <r>
      <t xml:space="preserve">1) </t>
    </r>
    <r>
      <rPr>
        <b/>
        <sz val="10.5"/>
        <color theme="1"/>
        <rFont val="Calibri"/>
        <family val="2"/>
        <scheme val="minor"/>
      </rPr>
      <t xml:space="preserve">2 esercizi consecutivi </t>
    </r>
    <r>
      <rPr>
        <sz val="10.5"/>
        <color theme="1"/>
        <rFont val="Calibri"/>
        <family val="2"/>
        <scheme val="minor"/>
      </rPr>
      <t>(sommando i dati di imprese associate/collegate)</t>
    </r>
  </si>
  <si>
    <r>
      <t xml:space="preserve">2) devono sussistere </t>
    </r>
    <r>
      <rPr>
        <b/>
        <sz val="10.5"/>
        <color theme="1"/>
        <rFont val="Calibri"/>
        <family val="2"/>
        <scheme val="minor"/>
      </rPr>
      <t>sia il 1° requisito</t>
    </r>
    <r>
      <rPr>
        <sz val="10.5"/>
        <color theme="1"/>
        <rFont val="Calibri"/>
        <family val="2"/>
        <scheme val="minor"/>
      </rPr>
      <t xml:space="preserve"> (ULA) </t>
    </r>
    <r>
      <rPr>
        <b/>
        <sz val="10.5"/>
        <color theme="1"/>
        <rFont val="Calibri"/>
        <family val="2"/>
        <scheme val="minor"/>
      </rPr>
      <t>che il 2° requisito</t>
    </r>
    <r>
      <rPr>
        <sz val="10.5"/>
        <color theme="1"/>
        <rFont val="Calibri"/>
        <family val="2"/>
        <scheme val="minor"/>
      </rPr>
      <t xml:space="preserve"> (il più favorevole tra fatturato e totale attivo)</t>
    </r>
  </si>
  <si>
    <t>(art. 2435-bis ed  art. 2435-ter, C.C.)</t>
  </si>
  <si>
    <t xml:space="preserve">    (limiti ex DM 18/04/2005)</t>
  </si>
  <si>
    <t>BOLANCIO CONSOLIDATO - LIMITI- NOTE NORMATIVE</t>
  </si>
  <si>
    <t>I parametri di riferimento delle PMI sono definiti dall'art. 25 e segg., D.Lgs n. 127/91: l'bbligo di redigere il bilancio consolidato riguarda:</t>
  </si>
  <si>
    <r>
      <t xml:space="preserve">a) le </t>
    </r>
    <r>
      <rPr>
        <b/>
        <sz val="10.5"/>
        <color theme="1"/>
        <rFont val="Calibri"/>
        <family val="2"/>
        <scheme val="minor"/>
      </rPr>
      <t>società di capitali</t>
    </r>
    <r>
      <rPr>
        <sz val="10.5"/>
        <color theme="1"/>
        <rFont val="Calibri"/>
        <family val="2"/>
        <scheme val="minor"/>
      </rPr>
      <t xml:space="preserve"> (Srl, Sapa, Spa) che </t>
    </r>
    <r>
      <rPr>
        <b/>
        <sz val="10.5"/>
        <color theme="1"/>
        <rFont val="Calibri"/>
        <family val="2"/>
        <scheme val="minor"/>
      </rPr>
      <t>controllano una impresa</t>
    </r>
    <r>
      <rPr>
        <sz val="10.5"/>
        <color theme="1"/>
        <rFont val="Calibri"/>
        <family val="2"/>
        <scheme val="minor"/>
      </rPr>
      <t xml:space="preserve"> (ex art. 2359, co. 1, n. 1) e 2), C.C.)</t>
    </r>
  </si>
  <si>
    <r>
      <t xml:space="preserve">b) le </t>
    </r>
    <r>
      <rPr>
        <b/>
        <sz val="10.5"/>
        <color theme="1"/>
        <rFont val="Calibri"/>
        <family val="2"/>
        <scheme val="minor"/>
      </rPr>
      <t>cooperative</t>
    </r>
    <r>
      <rPr>
        <sz val="10.5"/>
        <color theme="1"/>
        <rFont val="Calibri"/>
        <family val="2"/>
        <scheme val="minor"/>
      </rPr>
      <t xml:space="preserve"> e gli enti pubblici commerciali </t>
    </r>
    <r>
      <rPr>
        <b/>
        <sz val="10.5"/>
        <color theme="1"/>
        <rFont val="Calibri"/>
        <family val="2"/>
        <scheme val="minor"/>
      </rPr>
      <t>che controllano una Spa, Sapa o Srl</t>
    </r>
  </si>
  <si>
    <t>purchè:</t>
  </si>
  <si>
    <t>&gt;</t>
  </si>
  <si>
    <r>
      <t xml:space="preserve">1) superino </t>
    </r>
    <r>
      <rPr>
        <b/>
        <sz val="10.5"/>
        <color theme="1"/>
        <rFont val="Calibri"/>
        <family val="2"/>
        <scheme val="minor"/>
      </rPr>
      <t xml:space="preserve">per 2 esercizi consecutivi </t>
    </r>
    <r>
      <rPr>
        <sz val="10.5"/>
        <color theme="1"/>
        <rFont val="Calibri"/>
        <family val="2"/>
        <scheme val="minor"/>
      </rPr>
      <t>(sommando i dati delle imprese controllate)</t>
    </r>
  </si>
  <si>
    <t>SUBHOLDING</t>
  </si>
  <si>
    <t xml:space="preserve">Il citato esonero "dimensionale" non opera se l'impresa controllante o controllata è un "ente di interesse pubblico" (ex art. 16, Dlgs 39/2010) o un ente sottoposto a "regime intermedio" (ex art. 19-ter, Dlgs 39/2010) </t>
  </si>
  <si>
    <t>Sono infine, esonerate, le società capogruppo a loro volta controllate da altre società (in quanto, in capo a queste ultime, opera l'obbligo del consolidato, che "assorbe" il sub-consolidato); in ogni caso tale esonero è soggetto a determinate condizioni.</t>
  </si>
  <si>
    <t>Nel caso in cui le imprese direttamente/indirettamente controllate:</t>
  </si>
  <si>
    <r>
      <t xml:space="preserve">*) ai dati dell'impresa si sommano </t>
    </r>
    <r>
      <rPr>
        <b/>
        <sz val="10"/>
        <color theme="1"/>
        <rFont val="Calibri"/>
        <family val="2"/>
        <scheme val="minor"/>
      </rPr>
      <t>interamente</t>
    </r>
    <r>
      <rPr>
        <sz val="10"/>
        <color theme="1"/>
        <rFont val="Calibri"/>
        <family val="2"/>
        <scheme val="minor"/>
      </rPr>
      <t xml:space="preserve"> i dati degli occupati e del fatturato/totale di bilancio desunti dal bilancio d'esercizio di tali imprese controllate</t>
    </r>
  </si>
  <si>
    <t>CONSOLIDATO</t>
  </si>
  <si>
    <t>(v. Foglio a) ULA (Bil e OrgContr))</t>
  </si>
  <si>
    <t>N.B.: si consiglia di spostarsi tra le celle</t>
  </si>
  <si>
    <t>attive con il tabulatore (tasto "TAB")</t>
  </si>
  <si>
    <t>BILANCIO CONSOLIDATO - VERIFICA DELL'OBBLIGO</t>
  </si>
  <si>
    <t>(art. 25 e segg., D.Lgs n. 127/91)</t>
  </si>
  <si>
    <t>Di seguito, si determina l'eventuale obbligo di redigere il bilancio consolidato per la società controllante:</t>
  </si>
  <si>
    <t>Totale occupati</t>
  </si>
  <si>
    <t>v. Foglio b) ULA (PMI e Consol)</t>
  </si>
  <si>
    <r>
      <rPr>
        <b/>
        <sz val="11"/>
        <color theme="1"/>
        <rFont val="Calibri"/>
        <family val="2"/>
        <scheme val="minor"/>
      </rPr>
      <t>ESITO</t>
    </r>
    <r>
      <rPr>
        <sz val="11"/>
        <color theme="1"/>
        <rFont val="Calibri"/>
        <family val="2"/>
        <scheme val="minor"/>
      </rPr>
      <t>: il bilancio consolidato</t>
    </r>
  </si>
  <si>
    <t>IMPRESE "CONTROLLATE"</t>
  </si>
  <si>
    <t>Imprese controllate</t>
  </si>
  <si>
    <t xml:space="preserve">Presenza di imprese controllate? </t>
  </si>
  <si>
    <r>
      <rPr>
        <b/>
        <u/>
        <sz val="10.5"/>
        <color rgb="FFFF0000"/>
        <rFont val="Arial"/>
        <family val="2"/>
      </rPr>
      <t>VISUALIZZAZIONE</t>
    </r>
    <r>
      <rPr>
        <sz val="10.5"/>
        <color theme="1"/>
        <rFont val="Arial"/>
        <family val="2"/>
      </rPr>
      <t xml:space="preserve">: se le celle risultano troppo piccole, è possibile visualizzarle operando sul comando "zoom" (analogo discorso se il </t>
    </r>
  </si>
  <si>
    <r>
      <rPr>
        <b/>
        <sz val="10"/>
        <rFont val="Arial"/>
        <family val="2"/>
      </rPr>
      <t>d)</t>
    </r>
    <r>
      <rPr>
        <sz val="10"/>
        <rFont val="Arial"/>
        <family val="2"/>
      </rPr>
      <t xml:space="preserve"> dell'eventuale obbligo di redazione del </t>
    </r>
    <r>
      <rPr>
        <b/>
        <sz val="10"/>
        <rFont val="Arial"/>
        <family val="2"/>
      </rPr>
      <t>bilancio consolidato</t>
    </r>
    <r>
      <rPr>
        <sz val="10"/>
        <rFont val="Arial"/>
        <family val="2"/>
      </rPr>
      <t xml:space="preserve"> per le</t>
    </r>
    <r>
      <rPr>
        <b/>
        <sz val="10"/>
        <rFont val="Arial"/>
        <family val="2"/>
      </rPr>
      <t xml:space="preserve"> società controllanti</t>
    </r>
  </si>
  <si>
    <t>DIMENSIONE PMI - BILANCIO ABBREVIATO o MICRO  - ORGANO DI CONTROLLO SRL - CONSOLIDATO</t>
  </si>
  <si>
    <r>
      <t xml:space="preserve">*) </t>
    </r>
    <r>
      <rPr>
        <b/>
        <sz val="10"/>
        <color theme="1"/>
        <rFont val="Calibri"/>
        <family val="2"/>
        <scheme val="minor"/>
      </rPr>
      <t>i bilanci di riferimento</t>
    </r>
    <r>
      <rPr>
        <sz val="10"/>
        <color theme="1"/>
        <rFont val="Calibri"/>
        <family val="2"/>
        <scheme val="minor"/>
      </rPr>
      <t xml:space="preserve"> per individuare i “limiti dimensionali” sono quelli relativi agli </t>
    </r>
    <r>
      <rPr>
        <b/>
        <sz val="10"/>
        <color rgb="FF000000"/>
        <rFont val="Calibri"/>
        <family val="2"/>
        <scheme val="minor"/>
      </rPr>
      <t>esercizi 2021 e 2022</t>
    </r>
  </si>
  <si>
    <r>
      <t xml:space="preserve">*) </t>
    </r>
    <r>
      <rPr>
        <b/>
        <sz val="10"/>
        <color rgb="FF000000"/>
        <rFont val="Calibri"/>
        <family val="2"/>
        <scheme val="minor"/>
      </rPr>
      <t>prorogato</t>
    </r>
    <r>
      <rPr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000000"/>
        <rFont val="Calibri"/>
        <family val="2"/>
        <scheme val="minor"/>
      </rPr>
      <t>alla data di approvazione dei bilanci relativi all’esercizio 202</t>
    </r>
    <r>
      <rPr>
        <b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[cioè nel 2023, nei mese di aprile (approvazione nei 120gg) o giugno (approvazione nei 120gg), per le società con esercizio “solare”]</t>
    </r>
  </si>
  <si>
    <t>*) gli apprendisti (con contratto di apprendistato) e le persone con contratto di formazione o con contratto di inserimento.</t>
  </si>
  <si>
    <t>Dipendenti occupati a tempo pieno (4)</t>
  </si>
  <si>
    <t>Dipendenti Part time (4)</t>
  </si>
  <si>
    <t>(4) Sono esclusi dal computo:</t>
  </si>
  <si>
    <t>*) gli occupati posti in CIGS (cassa integrazione straordinaria)</t>
  </si>
  <si>
    <t>arte della dottrina ritiene, al contrario, preferibile fare riferimento ad unica situazione, qella delle PMI (DM 18/04/2005</t>
  </si>
  <si>
    <r>
      <rPr>
        <b/>
        <u/>
        <sz val="10"/>
        <color rgb="FFFF0000"/>
        <rFont val="Calibri"/>
        <family val="2"/>
        <scheme val="minor"/>
      </rPr>
      <t>N.B.</t>
    </r>
    <r>
      <rPr>
        <sz val="10"/>
        <color theme="1"/>
        <rFont val="Calibri"/>
        <family val="2"/>
        <scheme val="minor"/>
      </rPr>
      <t>: la situazione sopra discende da una interpretazione letterale della norma.</t>
    </r>
  </si>
  <si>
    <t>Appl. i criteri propri delle PMI?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</si>
</sst>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%;[Red]\-0%;_*&quot;-&quot;"/>
    <numFmt numFmtId="166" formatCode="#,##0_-\ ;[Red]\-#,##0_-;_*&quot;-&quot;"/>
    <numFmt numFmtId="167" formatCode="#,##0.00_-\ ;[Red]\-#,##0.00_-;_*&quot;-&quot;"/>
  </numFmts>
  <fonts count="6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.5"/>
      <color theme="1"/>
      <name val="Arial"/>
      <family val="2"/>
    </font>
    <font>
      <sz val="10.5"/>
      <color rgb="FF000000"/>
      <name val="Calibri"/>
      <family val="2"/>
    </font>
    <font>
      <b/>
      <sz val="10.5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i/>
      <sz val="9"/>
      <name val="Arial"/>
      <family val="2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9"/>
      <name val="Arial"/>
      <family val="2"/>
    </font>
    <font>
      <b/>
      <u/>
      <sz val="11"/>
      <color theme="8" tint="-0.499984740745262"/>
      <name val="Arial"/>
      <family val="2"/>
    </font>
    <font>
      <b/>
      <i/>
      <sz val="10"/>
      <name val="Bradley Hand ITC"/>
      <family val="4"/>
    </font>
    <font>
      <sz val="11"/>
      <name val="Arial"/>
      <family val="2"/>
    </font>
    <font>
      <b/>
      <sz val="10"/>
      <name val="Arial"/>
      <family val="2"/>
    </font>
    <font>
      <b/>
      <u/>
      <sz val="10"/>
      <color theme="8" tint="-0.499984740745262"/>
      <name val="Arial"/>
      <family val="2"/>
    </font>
    <font>
      <b/>
      <sz val="10"/>
      <color rgb="FFFF0000"/>
      <name val="Arial"/>
      <family val="2"/>
    </font>
    <font>
      <b/>
      <u/>
      <sz val="10"/>
      <name val="Arial"/>
      <family val="2"/>
    </font>
    <font>
      <b/>
      <u/>
      <sz val="10.5"/>
      <color rgb="FFFF0000"/>
      <name val="Arial"/>
      <family val="2"/>
    </font>
    <font>
      <sz val="10.5"/>
      <name val="Arial"/>
      <family val="2"/>
    </font>
    <font>
      <u/>
      <sz val="10"/>
      <name val="Arial"/>
      <family val="2"/>
    </font>
    <font>
      <b/>
      <u/>
      <sz val="9.5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sz val="7.5"/>
      <color theme="1"/>
      <name val="Comic Sans MS"/>
      <family val="4"/>
    </font>
    <font>
      <b/>
      <sz val="10.5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</font>
    <font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.5"/>
      <name val="Calibri"/>
      <family val="2"/>
      <scheme val="minor"/>
    </font>
    <font>
      <sz val="10.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u/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Times New Roman"/>
      <family val="1"/>
    </font>
    <font>
      <b/>
      <u/>
      <sz val="10"/>
      <color rgb="FFFF0000"/>
      <name val="Calibri"/>
      <family val="2"/>
      <scheme val="minor"/>
    </font>
    <font>
      <sz val="8"/>
      <color rgb="FF000000"/>
      <name val="Calibri"/>
      <family val="2"/>
    </font>
    <font>
      <b/>
      <u/>
      <sz val="10"/>
      <color rgb="FF1F3864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8" tint="-0.49998474074526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2F7F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 tint="-0.14999847407452621"/>
        <bgColor indexed="64"/>
      </patternFill>
    </fill>
    <fill>
      <patternFill patternType="solid">
        <fgColor rgb="FFE3EEF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CF1F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FFFFCC"/>
        <bgColor indexed="64"/>
      </patternFill>
    </fill>
  </fills>
  <borders count="8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medium">
        <color auto="1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7">
    <xf numFmtId="0" fontId="0" fillId="0" borderId="0"/>
    <xf numFmtId="0" fontId="4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703">
    <xf numFmtId="0" fontId="0" fillId="0" borderId="0" xfId="0"/>
    <xf numFmtId="0" fontId="9" fillId="8" borderId="18" xfId="0" applyFont="1" applyFill="1" applyBorder="1" applyAlignment="1">
      <alignment horizontal="center" vertical="center" wrapText="1"/>
    </xf>
    <xf numFmtId="0" fontId="13" fillId="0" borderId="0" xfId="0" applyFont="1"/>
    <xf numFmtId="0" fontId="0" fillId="0" borderId="0" xfId="0" applyAlignment="1">
      <alignment horizontal="centerContinuous"/>
    </xf>
    <xf numFmtId="0" fontId="14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15" fillId="0" borderId="0" xfId="0" applyFont="1" applyAlignment="1">
      <alignment horizontal="centerContinuous"/>
    </xf>
    <xf numFmtId="49" fontId="16" fillId="0" borderId="0" xfId="0" applyNumberFormat="1" applyFont="1" applyAlignment="1">
      <alignment horizontal="centerContinuous"/>
    </xf>
    <xf numFmtId="0" fontId="2" fillId="0" borderId="0" xfId="0" applyFont="1" applyAlignment="1">
      <alignment horizontal="center"/>
    </xf>
    <xf numFmtId="0" fontId="2" fillId="10" borderId="0" xfId="0" applyFont="1" applyFill="1" applyAlignment="1">
      <alignment horizontal="center"/>
    </xf>
    <xf numFmtId="0" fontId="0" fillId="11" borderId="10" xfId="0" applyFill="1" applyBorder="1"/>
    <xf numFmtId="0" fontId="0" fillId="11" borderId="9" xfId="0" applyFill="1" applyBorder="1"/>
    <xf numFmtId="0" fontId="0" fillId="11" borderId="8" xfId="0" applyFill="1" applyBorder="1"/>
    <xf numFmtId="0" fontId="0" fillId="11" borderId="5" xfId="0" applyFill="1" applyBorder="1"/>
    <xf numFmtId="0" fontId="0" fillId="11" borderId="0" xfId="0" applyFill="1"/>
    <xf numFmtId="0" fontId="18" fillId="11" borderId="0" xfId="0" applyFont="1" applyFill="1"/>
    <xf numFmtId="0" fontId="12" fillId="11" borderId="0" xfId="0" applyFont="1" applyFill="1"/>
    <xf numFmtId="0" fontId="19" fillId="11" borderId="0" xfId="0" applyFont="1" applyFill="1"/>
    <xf numFmtId="0" fontId="19" fillId="11" borderId="4" xfId="0" applyFont="1" applyFill="1" applyBorder="1"/>
    <xf numFmtId="0" fontId="4" fillId="11" borderId="0" xfId="0" applyFont="1" applyFill="1"/>
    <xf numFmtId="0" fontId="4" fillId="11" borderId="4" xfId="0" applyFont="1" applyFill="1" applyBorder="1"/>
    <xf numFmtId="0" fontId="20" fillId="11" borderId="0" xfId="0" applyFont="1" applyFill="1"/>
    <xf numFmtId="0" fontId="0" fillId="11" borderId="4" xfId="0" applyFill="1" applyBorder="1"/>
    <xf numFmtId="0" fontId="20" fillId="11" borderId="4" xfId="0" applyFont="1" applyFill="1" applyBorder="1"/>
    <xf numFmtId="0" fontId="4" fillId="4" borderId="30" xfId="0" applyFont="1" applyFill="1" applyBorder="1"/>
    <xf numFmtId="0" fontId="20" fillId="11" borderId="48" xfId="0" applyFont="1" applyFill="1" applyBorder="1" applyAlignment="1">
      <alignment horizontal="right"/>
    </xf>
    <xf numFmtId="0" fontId="20" fillId="11" borderId="48" xfId="0" applyFont="1" applyFill="1" applyBorder="1"/>
    <xf numFmtId="0" fontId="0" fillId="11" borderId="48" xfId="0" applyFill="1" applyBorder="1"/>
    <xf numFmtId="0" fontId="0" fillId="13" borderId="48" xfId="0" applyFill="1" applyBorder="1"/>
    <xf numFmtId="0" fontId="20" fillId="11" borderId="51" xfId="0" applyFont="1" applyFill="1" applyBorder="1"/>
    <xf numFmtId="0" fontId="0" fillId="11" borderId="35" xfId="0" applyFill="1" applyBorder="1"/>
    <xf numFmtId="0" fontId="4" fillId="0" borderId="0" xfId="0" applyFont="1"/>
    <xf numFmtId="0" fontId="20" fillId="11" borderId="0" xfId="0" applyFont="1" applyFill="1" applyAlignment="1">
      <alignment horizontal="center"/>
    </xf>
    <xf numFmtId="0" fontId="20" fillId="11" borderId="4" xfId="0" applyFont="1" applyFill="1" applyBorder="1" applyAlignment="1">
      <alignment horizontal="center"/>
    </xf>
    <xf numFmtId="0" fontId="0" fillId="11" borderId="49" xfId="0" applyFill="1" applyBorder="1"/>
    <xf numFmtId="0" fontId="0" fillId="11" borderId="47" xfId="0" applyFill="1" applyBorder="1"/>
    <xf numFmtId="0" fontId="0" fillId="10" borderId="4" xfId="0" applyFill="1" applyBorder="1"/>
    <xf numFmtId="0" fontId="0" fillId="14" borderId="15" xfId="0" applyFill="1" applyBorder="1"/>
    <xf numFmtId="0" fontId="20" fillId="3" borderId="61" xfId="0" applyFont="1" applyFill="1" applyBorder="1"/>
    <xf numFmtId="0" fontId="20" fillId="3" borderId="62" xfId="0" applyFont="1" applyFill="1" applyBorder="1"/>
    <xf numFmtId="0" fontId="20" fillId="3" borderId="63" xfId="0" applyFont="1" applyFill="1" applyBorder="1"/>
    <xf numFmtId="0" fontId="20" fillId="3" borderId="64" xfId="0" applyFont="1" applyFill="1" applyBorder="1" applyAlignment="1">
      <alignment horizontal="left"/>
    </xf>
    <xf numFmtId="0" fontId="20" fillId="3" borderId="0" xfId="0" applyFont="1" applyFill="1" applyAlignment="1">
      <alignment horizontal="left"/>
    </xf>
    <xf numFmtId="0" fontId="20" fillId="3" borderId="65" xfId="0" applyFont="1" applyFill="1" applyBorder="1" applyAlignment="1">
      <alignment horizontal="left"/>
    </xf>
    <xf numFmtId="0" fontId="20" fillId="3" borderId="66" xfId="0" applyFont="1" applyFill="1" applyBorder="1" applyAlignment="1">
      <alignment horizontal="left"/>
    </xf>
    <xf numFmtId="0" fontId="20" fillId="3" borderId="67" xfId="0" applyFont="1" applyFill="1" applyBorder="1" applyAlignment="1">
      <alignment horizontal="left"/>
    </xf>
    <xf numFmtId="0" fontId="20" fillId="3" borderId="68" xfId="0" applyFont="1" applyFill="1" applyBorder="1" applyAlignment="1">
      <alignment horizontal="left"/>
    </xf>
    <xf numFmtId="0" fontId="0" fillId="15" borderId="0" xfId="0" applyFill="1"/>
    <xf numFmtId="0" fontId="0" fillId="0" borderId="45" xfId="0" applyBorder="1"/>
    <xf numFmtId="0" fontId="4" fillId="11" borderId="0" xfId="0" applyFont="1" applyFill="1" applyAlignment="1">
      <alignment horizontal="left"/>
    </xf>
    <xf numFmtId="0" fontId="0" fillId="16" borderId="0" xfId="0" applyFill="1"/>
    <xf numFmtId="0" fontId="25" fillId="16" borderId="0" xfId="0" applyFont="1" applyFill="1"/>
    <xf numFmtId="0" fontId="4" fillId="16" borderId="0" xfId="0" applyFont="1" applyFill="1"/>
    <xf numFmtId="0" fontId="27" fillId="11" borderId="4" xfId="0" applyFont="1" applyFill="1" applyBorder="1" applyAlignment="1">
      <alignment horizontal="center"/>
    </xf>
    <xf numFmtId="14" fontId="20" fillId="8" borderId="30" xfId="0" applyNumberFormat="1" applyFont="1" applyFill="1" applyBorder="1" applyAlignment="1">
      <alignment horizontal="center"/>
    </xf>
    <xf numFmtId="0" fontId="28" fillId="8" borderId="41" xfId="0" applyFont="1" applyFill="1" applyBorder="1" applyAlignment="1">
      <alignment horizontal="right"/>
    </xf>
    <xf numFmtId="0" fontId="29" fillId="0" borderId="0" xfId="0" applyFont="1"/>
    <xf numFmtId="0" fontId="29" fillId="11" borderId="3" xfId="0" applyFont="1" applyFill="1" applyBorder="1"/>
    <xf numFmtId="14" fontId="20" fillId="17" borderId="28" xfId="0" applyNumberFormat="1" applyFont="1" applyFill="1" applyBorder="1" applyAlignment="1">
      <alignment horizontal="center"/>
    </xf>
    <xf numFmtId="0" fontId="20" fillId="17" borderId="27" xfId="0" applyFont="1" applyFill="1" applyBorder="1" applyAlignment="1">
      <alignment horizontal="right"/>
    </xf>
    <xf numFmtId="0" fontId="29" fillId="11" borderId="7" xfId="0" applyFont="1" applyFill="1" applyBorder="1"/>
    <xf numFmtId="0" fontId="30" fillId="6" borderId="45" xfId="0" applyFont="1" applyFill="1" applyBorder="1" applyAlignment="1">
      <alignment horizontal="centerContinuous"/>
    </xf>
    <xf numFmtId="0" fontId="6" fillId="0" borderId="0" xfId="2"/>
    <xf numFmtId="0" fontId="31" fillId="0" borderId="0" xfId="2" applyFont="1"/>
    <xf numFmtId="0" fontId="32" fillId="0" borderId="0" xfId="2" applyFont="1"/>
    <xf numFmtId="0" fontId="33" fillId="0" borderId="0" xfId="2" applyFont="1"/>
    <xf numFmtId="0" fontId="6" fillId="11" borderId="0" xfId="3" applyFill="1"/>
    <xf numFmtId="0" fontId="5" fillId="0" borderId="45" xfId="3" applyFont="1" applyBorder="1" applyAlignment="1" applyProtection="1">
      <alignment horizontal="center"/>
      <protection locked="0"/>
    </xf>
    <xf numFmtId="0" fontId="35" fillId="0" borderId="45" xfId="4" applyNumberFormat="1" applyFont="1" applyFill="1" applyBorder="1" applyAlignment="1" applyProtection="1">
      <alignment horizontal="center"/>
      <protection locked="0"/>
    </xf>
    <xf numFmtId="43" fontId="0" fillId="11" borderId="0" xfId="4" applyFont="1" applyFill="1"/>
    <xf numFmtId="43" fontId="35" fillId="0" borderId="45" xfId="4" applyFont="1" applyFill="1" applyBorder="1" applyAlignment="1" applyProtection="1">
      <alignment horizontal="center"/>
      <protection locked="0"/>
    </xf>
    <xf numFmtId="0" fontId="11" fillId="11" borderId="0" xfId="3" applyFont="1" applyFill="1"/>
    <xf numFmtId="0" fontId="35" fillId="11" borderId="0" xfId="3" applyFont="1" applyFill="1"/>
    <xf numFmtId="0" fontId="35" fillId="11" borderId="48" xfId="3" applyFont="1" applyFill="1" applyBorder="1"/>
    <xf numFmtId="0" fontId="11" fillId="11" borderId="0" xfId="3" applyFont="1" applyFill="1" applyAlignment="1">
      <alignment horizontal="right"/>
    </xf>
    <xf numFmtId="0" fontId="5" fillId="11" borderId="0" xfId="3" applyFont="1" applyFill="1"/>
    <xf numFmtId="0" fontId="6" fillId="11" borderId="0" xfId="3" applyFill="1" applyAlignment="1">
      <alignment horizontal="right" vertical="center"/>
    </xf>
    <xf numFmtId="0" fontId="5" fillId="11" borderId="0" xfId="3" applyFont="1" applyFill="1" applyAlignment="1">
      <alignment horizontal="right"/>
    </xf>
    <xf numFmtId="43" fontId="11" fillId="11" borderId="0" xfId="4" applyFont="1" applyFill="1" applyAlignment="1">
      <alignment horizontal="right"/>
    </xf>
    <xf numFmtId="43" fontId="0" fillId="11" borderId="0" xfId="4" applyFont="1" applyFill="1" applyAlignment="1">
      <alignment horizontal="right"/>
    </xf>
    <xf numFmtId="0" fontId="7" fillId="11" borderId="0" xfId="0" applyFont="1" applyFill="1" applyAlignment="1">
      <alignment horizontal="justify" vertical="center"/>
    </xf>
    <xf numFmtId="0" fontId="11" fillId="11" borderId="0" xfId="0" applyFont="1" applyFill="1"/>
    <xf numFmtId="0" fontId="11" fillId="11" borderId="0" xfId="0" applyFont="1" applyFill="1" applyAlignment="1">
      <alignment horizontal="left" wrapText="1"/>
    </xf>
    <xf numFmtId="0" fontId="36" fillId="5" borderId="50" xfId="0" applyFont="1" applyFill="1" applyBorder="1" applyAlignment="1">
      <alignment horizontal="center" vertical="center" wrapText="1"/>
    </xf>
    <xf numFmtId="0" fontId="11" fillId="0" borderId="0" xfId="0" applyFont="1"/>
    <xf numFmtId="0" fontId="11" fillId="11" borderId="15" xfId="0" applyFont="1" applyFill="1" applyBorder="1" applyAlignment="1">
      <alignment horizontal="center"/>
    </xf>
    <xf numFmtId="0" fontId="9" fillId="11" borderId="15" xfId="0" applyFont="1" applyFill="1" applyBorder="1" applyAlignment="1">
      <alignment horizontal="center" vertical="center" wrapText="1"/>
    </xf>
    <xf numFmtId="0" fontId="8" fillId="11" borderId="15" xfId="0" applyFont="1" applyFill="1" applyBorder="1" applyAlignment="1">
      <alignment horizontal="center" vertical="center" wrapText="1"/>
    </xf>
    <xf numFmtId="0" fontId="11" fillId="11" borderId="50" xfId="0" applyFont="1" applyFill="1" applyBorder="1" applyAlignment="1">
      <alignment horizontal="center"/>
    </xf>
    <xf numFmtId="0" fontId="9" fillId="11" borderId="50" xfId="0" applyFont="1" applyFill="1" applyBorder="1" applyAlignment="1">
      <alignment horizontal="center" vertical="center" wrapText="1"/>
    </xf>
    <xf numFmtId="0" fontId="11" fillId="8" borderId="46" xfId="0" applyFont="1" applyFill="1" applyBorder="1"/>
    <xf numFmtId="0" fontId="11" fillId="8" borderId="47" xfId="0" applyFont="1" applyFill="1" applyBorder="1"/>
    <xf numFmtId="0" fontId="11" fillId="8" borderId="49" xfId="0" applyFont="1" applyFill="1" applyBorder="1"/>
    <xf numFmtId="0" fontId="11" fillId="8" borderId="29" xfId="0" applyFont="1" applyFill="1" applyBorder="1"/>
    <xf numFmtId="0" fontId="11" fillId="8" borderId="48" xfId="0" applyFont="1" applyFill="1" applyBorder="1"/>
    <xf numFmtId="0" fontId="11" fillId="8" borderId="30" xfId="0" applyFont="1" applyFill="1" applyBorder="1"/>
    <xf numFmtId="0" fontId="38" fillId="11" borderId="0" xfId="0" applyFont="1" applyFill="1"/>
    <xf numFmtId="0" fontId="38" fillId="14" borderId="28" xfId="0" applyFont="1" applyFill="1" applyBorder="1"/>
    <xf numFmtId="0" fontId="38" fillId="14" borderId="12" xfId="0" applyFont="1" applyFill="1" applyBorder="1"/>
    <xf numFmtId="0" fontId="35" fillId="11" borderId="0" xfId="0" applyFont="1" applyFill="1"/>
    <xf numFmtId="0" fontId="38" fillId="0" borderId="0" xfId="0" applyFont="1"/>
    <xf numFmtId="0" fontId="35" fillId="11" borderId="50" xfId="0" applyFont="1" applyFill="1" applyBorder="1" applyAlignment="1">
      <alignment horizontal="center" vertical="center" wrapText="1"/>
    </xf>
    <xf numFmtId="0" fontId="35" fillId="11" borderId="15" xfId="0" applyFont="1" applyFill="1" applyBorder="1" applyAlignment="1">
      <alignment horizontal="center" vertical="center" wrapText="1"/>
    </xf>
    <xf numFmtId="0" fontId="0" fillId="11" borderId="0" xfId="0" applyFill="1" applyAlignment="1">
      <alignment horizontal="left" wrapText="1"/>
    </xf>
    <xf numFmtId="0" fontId="11" fillId="11" borderId="0" xfId="0" applyFont="1" applyFill="1" applyAlignment="1">
      <alignment horizontal="left" vertical="center" wrapText="1"/>
    </xf>
    <xf numFmtId="0" fontId="39" fillId="11" borderId="0" xfId="0" applyFont="1" applyFill="1" applyAlignment="1">
      <alignment horizontal="left" vertical="center" wrapText="1"/>
    </xf>
    <xf numFmtId="0" fontId="58" fillId="11" borderId="0" xfId="0" applyFont="1" applyFill="1" applyAlignment="1">
      <alignment horizontal="left" vertical="center" wrapText="1"/>
    </xf>
    <xf numFmtId="0" fontId="56" fillId="25" borderId="15" xfId="0" applyFont="1" applyFill="1" applyBorder="1" applyAlignment="1">
      <alignment horizontal="center" vertical="center" wrapText="1"/>
    </xf>
    <xf numFmtId="0" fontId="46" fillId="14" borderId="0" xfId="0" applyFont="1" applyFill="1"/>
    <xf numFmtId="0" fontId="46" fillId="14" borderId="15" xfId="0" applyFont="1" applyFill="1" applyBorder="1" applyAlignment="1">
      <alignment horizontal="center"/>
    </xf>
    <xf numFmtId="0" fontId="46" fillId="14" borderId="15" xfId="0" applyFont="1" applyFill="1" applyBorder="1"/>
    <xf numFmtId="0" fontId="62" fillId="14" borderId="15" xfId="0" applyFont="1" applyFill="1" applyBorder="1" applyAlignment="1">
      <alignment horizontal="center" vertical="center" wrapText="1"/>
    </xf>
    <xf numFmtId="164" fontId="62" fillId="14" borderId="15" xfId="5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 vertical="center" wrapText="1"/>
    </xf>
    <xf numFmtId="0" fontId="40" fillId="11" borderId="0" xfId="0" applyFont="1" applyFill="1" applyAlignment="1">
      <alignment horizontal="left" wrapText="1"/>
    </xf>
    <xf numFmtId="0" fontId="63" fillId="11" borderId="0" xfId="0" applyFont="1" applyFill="1" applyAlignment="1">
      <alignment horizontal="left" vertical="center" wrapText="1"/>
    </xf>
    <xf numFmtId="0" fontId="59" fillId="11" borderId="0" xfId="0" applyFont="1" applyFill="1" applyAlignment="1">
      <alignment horizontal="center" vertical="center" wrapText="1"/>
    </xf>
    <xf numFmtId="0" fontId="0" fillId="11" borderId="0" xfId="0" applyFill="1" applyAlignment="1" applyProtection="1">
      <alignment wrapText="1"/>
      <protection hidden="1"/>
    </xf>
    <xf numFmtId="0" fontId="0" fillId="2" borderId="0" xfId="0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5" fillId="3" borderId="24" xfId="0" applyFont="1" applyFill="1" applyBorder="1" applyAlignment="1" applyProtection="1">
      <alignment horizontal="left" wrapText="1"/>
      <protection hidden="1"/>
    </xf>
    <xf numFmtId="0" fontId="5" fillId="3" borderId="25" xfId="0" applyFont="1" applyFill="1" applyBorder="1" applyAlignment="1" applyProtection="1">
      <alignment wrapText="1"/>
      <protection hidden="1"/>
    </xf>
    <xf numFmtId="0" fontId="5" fillId="20" borderId="24" xfId="0" applyFont="1" applyFill="1" applyBorder="1" applyAlignment="1" applyProtection="1">
      <alignment horizontal="left" wrapText="1"/>
      <protection hidden="1"/>
    </xf>
    <xf numFmtId="0" fontId="5" fillId="20" borderId="25" xfId="0" applyFont="1" applyFill="1" applyBorder="1" applyAlignment="1" applyProtection="1">
      <alignment wrapText="1"/>
      <protection hidden="1"/>
    </xf>
    <xf numFmtId="0" fontId="2" fillId="18" borderId="2" xfId="0" applyFont="1" applyFill="1" applyBorder="1" applyAlignment="1" applyProtection="1">
      <alignment horizontal="center" vertical="center" wrapText="1"/>
      <protection hidden="1"/>
    </xf>
    <xf numFmtId="0" fontId="2" fillId="18" borderId="52" xfId="0" applyFont="1" applyFill="1" applyBorder="1" applyAlignment="1" applyProtection="1">
      <alignment horizontal="center" vertical="center" wrapText="1"/>
      <protection hidden="1"/>
    </xf>
    <xf numFmtId="0" fontId="2" fillId="18" borderId="1" xfId="0" applyFont="1" applyFill="1" applyBorder="1" applyAlignment="1" applyProtection="1">
      <alignment horizontal="center" vertical="center" wrapText="1"/>
      <protection hidden="1"/>
    </xf>
    <xf numFmtId="0" fontId="0" fillId="11" borderId="29" xfId="0" applyFill="1" applyBorder="1" applyAlignment="1" applyProtection="1">
      <alignment horizontal="left" wrapText="1"/>
      <protection hidden="1"/>
    </xf>
    <xf numFmtId="9" fontId="50" fillId="11" borderId="30" xfId="0" applyNumberFormat="1" applyFont="1" applyFill="1" applyBorder="1" applyAlignment="1" applyProtection="1">
      <alignment horizontal="center" vertical="center" wrapText="1"/>
      <protection hidden="1"/>
    </xf>
    <xf numFmtId="0" fontId="50" fillId="11" borderId="42" xfId="0" applyFont="1" applyFill="1" applyBorder="1" applyAlignment="1" applyProtection="1">
      <alignment horizontal="center" vertical="center" wrapText="1"/>
      <protection hidden="1"/>
    </xf>
    <xf numFmtId="0" fontId="50" fillId="11" borderId="0" xfId="0" applyFont="1" applyFill="1" applyAlignment="1" applyProtection="1">
      <alignment wrapText="1"/>
      <protection hidden="1"/>
    </xf>
    <xf numFmtId="9" fontId="50" fillId="11" borderId="47" xfId="0" applyNumberFormat="1" applyFont="1" applyFill="1" applyBorder="1" applyAlignment="1" applyProtection="1">
      <alignment horizontal="center" vertical="center" wrapText="1"/>
      <protection hidden="1"/>
    </xf>
    <xf numFmtId="0" fontId="0" fillId="11" borderId="41" xfId="0" applyFill="1" applyBorder="1" applyAlignment="1" applyProtection="1">
      <alignment horizontal="left" wrapText="1"/>
      <protection hidden="1"/>
    </xf>
    <xf numFmtId="0" fontId="50" fillId="11" borderId="35" xfId="0" applyFont="1" applyFill="1" applyBorder="1" applyAlignment="1" applyProtection="1">
      <alignment horizontal="center" vertical="center" wrapText="1"/>
      <protection hidden="1"/>
    </xf>
    <xf numFmtId="0" fontId="50" fillId="11" borderId="50" xfId="0" applyFont="1" applyFill="1" applyBorder="1" applyAlignment="1" applyProtection="1">
      <alignment horizontal="center" vertical="center" wrapText="1"/>
      <protection hidden="1"/>
    </xf>
    <xf numFmtId="0" fontId="5" fillId="11" borderId="0" xfId="0" applyFont="1" applyFill="1" applyAlignment="1" applyProtection="1">
      <alignment horizontal="right" vertical="center" wrapText="1"/>
      <protection hidden="1"/>
    </xf>
    <xf numFmtId="0" fontId="5" fillId="11" borderId="47" xfId="0" applyFont="1" applyFill="1" applyBorder="1" applyAlignment="1" applyProtection="1">
      <alignment horizontal="right" vertical="center" wrapText="1"/>
      <protection hidden="1"/>
    </xf>
    <xf numFmtId="0" fontId="34" fillId="11" borderId="47" xfId="0" applyFont="1" applyFill="1" applyBorder="1" applyAlignment="1" applyProtection="1">
      <alignment horizontal="right" vertical="center" wrapText="1"/>
      <protection hidden="1"/>
    </xf>
    <xf numFmtId="0" fontId="34" fillId="11" borderId="47" xfId="0" applyFont="1" applyFill="1" applyBorder="1" applyAlignment="1" applyProtection="1">
      <alignment horizontal="center" vertical="center" wrapText="1"/>
      <protection hidden="1"/>
    </xf>
    <xf numFmtId="0" fontId="34" fillId="11" borderId="0" xfId="0" applyFont="1" applyFill="1" applyAlignment="1" applyProtection="1">
      <alignment horizontal="right" vertical="center" wrapText="1"/>
      <protection hidden="1"/>
    </xf>
    <xf numFmtId="0" fontId="34" fillId="11" borderId="0" xfId="0" applyFont="1" applyFill="1" applyAlignment="1" applyProtection="1">
      <alignment horizontal="center" vertical="center" wrapText="1"/>
      <protection hidden="1"/>
    </xf>
    <xf numFmtId="0" fontId="11" fillId="11" borderId="48" xfId="0" applyFont="1" applyFill="1" applyBorder="1" applyAlignment="1" applyProtection="1">
      <alignment horizontal="center" wrapText="1"/>
      <protection hidden="1"/>
    </xf>
    <xf numFmtId="0" fontId="11" fillId="11" borderId="0" xfId="0" applyFont="1" applyFill="1" applyAlignment="1" applyProtection="1">
      <alignment wrapText="1"/>
      <protection hidden="1"/>
    </xf>
    <xf numFmtId="0" fontId="11" fillId="2" borderId="0" xfId="0" applyFont="1" applyFill="1" applyAlignment="1" applyProtection="1">
      <alignment wrapText="1"/>
      <protection hidden="1"/>
    </xf>
    <xf numFmtId="0" fontId="11" fillId="11" borderId="0" xfId="0" applyFont="1" applyFill="1" applyAlignment="1" applyProtection="1">
      <alignment horizontal="left" wrapText="1"/>
      <protection hidden="1"/>
    </xf>
    <xf numFmtId="0" fontId="0" fillId="11" borderId="0" xfId="0" applyFill="1" applyProtection="1">
      <protection hidden="1"/>
    </xf>
    <xf numFmtId="0" fontId="46" fillId="11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3" fontId="34" fillId="11" borderId="50" xfId="0" applyNumberFormat="1" applyFont="1" applyFill="1" applyBorder="1" applyAlignment="1" applyProtection="1">
      <alignment horizontal="center" vertical="center" wrapText="1"/>
      <protection hidden="1"/>
    </xf>
    <xf numFmtId="0" fontId="3" fillId="11" borderId="0" xfId="0" applyFont="1" applyFill="1" applyProtection="1">
      <protection hidden="1"/>
    </xf>
    <xf numFmtId="0" fontId="50" fillId="11" borderId="41" xfId="0" applyFont="1" applyFill="1" applyBorder="1" applyAlignment="1" applyProtection="1">
      <alignment horizontal="center" vertical="center" wrapText="1"/>
      <protection hidden="1"/>
    </xf>
    <xf numFmtId="0" fontId="0" fillId="11" borderId="7" xfId="0" applyFill="1" applyBorder="1" applyProtection="1">
      <protection hidden="1"/>
    </xf>
    <xf numFmtId="0" fontId="50" fillId="11" borderId="51" xfId="0" applyFont="1" applyFill="1" applyBorder="1" applyProtection="1">
      <protection hidden="1"/>
    </xf>
    <xf numFmtId="0" fontId="50" fillId="11" borderId="48" xfId="0" applyFont="1" applyFill="1" applyBorder="1" applyProtection="1">
      <protection hidden="1"/>
    </xf>
    <xf numFmtId="0" fontId="54" fillId="11" borderId="0" xfId="0" applyFont="1" applyFill="1" applyAlignment="1" applyProtection="1">
      <alignment horizontal="center"/>
      <protection hidden="1"/>
    </xf>
    <xf numFmtId="0" fontId="53" fillId="11" borderId="0" xfId="0" applyFont="1" applyFill="1" applyProtection="1">
      <protection hidden="1"/>
    </xf>
    <xf numFmtId="0" fontId="50" fillId="11" borderId="40" xfId="0" applyFont="1" applyFill="1" applyBorder="1" applyProtection="1">
      <protection hidden="1"/>
    </xf>
    <xf numFmtId="0" fontId="50" fillId="11" borderId="43" xfId="0" applyFont="1" applyFill="1" applyBorder="1" applyProtection="1">
      <protection hidden="1"/>
    </xf>
    <xf numFmtId="0" fontId="50" fillId="11" borderId="9" xfId="0" applyFont="1" applyFill="1" applyBorder="1" applyProtection="1">
      <protection hidden="1"/>
    </xf>
    <xf numFmtId="0" fontId="11" fillId="11" borderId="0" xfId="0" applyFont="1" applyFill="1" applyProtection="1">
      <protection hidden="1"/>
    </xf>
    <xf numFmtId="0" fontId="50" fillId="11" borderId="0" xfId="0" applyFont="1" applyFill="1" applyProtection="1">
      <protection hidden="1"/>
    </xf>
    <xf numFmtId="0" fontId="44" fillId="11" borderId="27" xfId="0" applyFont="1" applyFill="1" applyBorder="1" applyAlignment="1" applyProtection="1">
      <alignment horizontal="center" vertical="center" wrapText="1"/>
      <protection hidden="1"/>
    </xf>
    <xf numFmtId="0" fontId="36" fillId="11" borderId="28" xfId="0" applyFont="1" applyFill="1" applyBorder="1" applyAlignment="1" applyProtection="1">
      <alignment horizontal="center" vertical="center" wrapText="1"/>
      <protection hidden="1"/>
    </xf>
    <xf numFmtId="0" fontId="44" fillId="11" borderId="41" xfId="0" applyFont="1" applyFill="1" applyBorder="1" applyAlignment="1" applyProtection="1">
      <alignment horizontal="center" vertical="center" wrapText="1"/>
      <protection hidden="1"/>
    </xf>
    <xf numFmtId="0" fontId="36" fillId="11" borderId="39" xfId="0" applyFont="1" applyFill="1" applyBorder="1" applyAlignment="1" applyProtection="1">
      <alignment horizontal="center" vertical="center" wrapText="1"/>
      <protection hidden="1"/>
    </xf>
    <xf numFmtId="0" fontId="44" fillId="11" borderId="19" xfId="0" applyFont="1" applyFill="1" applyBorder="1" applyAlignment="1" applyProtection="1">
      <alignment horizontal="center" vertical="center" wrapText="1"/>
      <protection hidden="1"/>
    </xf>
    <xf numFmtId="0" fontId="36" fillId="11" borderId="44" xfId="0" applyFont="1" applyFill="1" applyBorder="1" applyAlignment="1" applyProtection="1">
      <alignment horizontal="center" vertical="center" wrapText="1"/>
      <protection hidden="1"/>
    </xf>
    <xf numFmtId="0" fontId="36" fillId="5" borderId="27" xfId="0" applyFont="1" applyFill="1" applyBorder="1" applyAlignment="1" applyProtection="1">
      <alignment horizontal="center" vertical="center" wrapText="1"/>
      <protection hidden="1"/>
    </xf>
    <xf numFmtId="0" fontId="36" fillId="5" borderId="28" xfId="0" applyFont="1" applyFill="1" applyBorder="1" applyAlignment="1" applyProtection="1">
      <alignment horizontal="center" vertical="center" wrapText="1"/>
      <protection hidden="1"/>
    </xf>
    <xf numFmtId="0" fontId="36" fillId="5" borderId="12" xfId="0" applyFont="1" applyFill="1" applyBorder="1" applyAlignment="1" applyProtection="1">
      <alignment horizontal="center" vertical="center" wrapText="1"/>
      <protection hidden="1"/>
    </xf>
    <xf numFmtId="164" fontId="49" fillId="5" borderId="12" xfId="5" applyNumberFormat="1" applyFont="1" applyFill="1" applyBorder="1" applyAlignment="1" applyProtection="1">
      <alignment horizontal="center" vertical="center" wrapText="1"/>
      <protection hidden="1"/>
    </xf>
    <xf numFmtId="164" fontId="49" fillId="5" borderId="13" xfId="5" applyNumberFormat="1" applyFont="1" applyFill="1" applyBorder="1" applyAlignment="1" applyProtection="1">
      <alignment horizontal="center" vertical="center" wrapText="1"/>
      <protection hidden="1"/>
    </xf>
    <xf numFmtId="0" fontId="36" fillId="5" borderId="41" xfId="0" applyFont="1" applyFill="1" applyBorder="1" applyAlignment="1" applyProtection="1">
      <alignment horizontal="center" vertical="center" wrapText="1"/>
      <protection hidden="1"/>
    </xf>
    <xf numFmtId="0" fontId="36" fillId="5" borderId="39" xfId="0" applyFont="1" applyFill="1" applyBorder="1" applyAlignment="1" applyProtection="1">
      <alignment horizontal="center" vertical="center" wrapText="1"/>
      <protection hidden="1"/>
    </xf>
    <xf numFmtId="0" fontId="36" fillId="5" borderId="15" xfId="0" applyFont="1" applyFill="1" applyBorder="1" applyAlignment="1" applyProtection="1">
      <alignment horizontal="center" vertical="center" wrapText="1"/>
      <protection hidden="1"/>
    </xf>
    <xf numFmtId="164" fontId="49" fillId="5" borderId="15" xfId="5" applyNumberFormat="1" applyFont="1" applyFill="1" applyBorder="1" applyAlignment="1" applyProtection="1">
      <alignment horizontal="center" vertical="center" wrapText="1"/>
      <protection hidden="1"/>
    </xf>
    <xf numFmtId="164" fontId="49" fillId="5" borderId="16" xfId="5" applyNumberFormat="1" applyFont="1" applyFill="1" applyBorder="1" applyAlignment="1" applyProtection="1">
      <alignment horizontal="center" vertical="center" wrapText="1"/>
      <protection hidden="1"/>
    </xf>
    <xf numFmtId="0" fontId="36" fillId="5" borderId="19" xfId="0" applyFont="1" applyFill="1" applyBorder="1" applyAlignment="1" applyProtection="1">
      <alignment horizontal="center" vertical="center" wrapText="1"/>
      <protection hidden="1"/>
    </xf>
    <xf numFmtId="0" fontId="36" fillId="5" borderId="44" xfId="0" applyFont="1" applyFill="1" applyBorder="1" applyAlignment="1" applyProtection="1">
      <alignment horizontal="center" vertical="center" wrapText="1"/>
      <protection hidden="1"/>
    </xf>
    <xf numFmtId="0" fontId="36" fillId="5" borderId="18" xfId="0" applyFont="1" applyFill="1" applyBorder="1" applyAlignment="1" applyProtection="1">
      <alignment horizontal="center" vertical="center" wrapText="1"/>
      <protection hidden="1"/>
    </xf>
    <xf numFmtId="164" fontId="49" fillId="5" borderId="18" xfId="5" applyNumberFormat="1" applyFont="1" applyFill="1" applyBorder="1" applyAlignment="1" applyProtection="1">
      <alignment horizontal="center" vertical="center" wrapText="1"/>
      <protection hidden="1"/>
    </xf>
    <xf numFmtId="164" fontId="49" fillId="5" borderId="21" xfId="5" applyNumberFormat="1" applyFont="1" applyFill="1" applyBorder="1" applyAlignment="1" applyProtection="1">
      <alignment horizontal="center" vertical="center" wrapText="1"/>
      <protection hidden="1"/>
    </xf>
    <xf numFmtId="165" fontId="53" fillId="11" borderId="0" xfId="6" applyNumberFormat="1" applyFont="1" applyFill="1" applyProtection="1">
      <protection hidden="1"/>
    </xf>
    <xf numFmtId="164" fontId="49" fillId="5" borderId="80" xfId="5" applyNumberFormat="1" applyFont="1" applyFill="1" applyBorder="1" applyAlignment="1" applyProtection="1">
      <alignment horizontal="center" vertical="center" wrapText="1"/>
      <protection hidden="1"/>
    </xf>
    <xf numFmtId="164" fontId="49" fillId="5" borderId="81" xfId="5" applyNumberFormat="1" applyFont="1" applyFill="1" applyBorder="1" applyAlignment="1" applyProtection="1">
      <alignment horizontal="center" vertical="center" wrapText="1"/>
      <protection hidden="1"/>
    </xf>
    <xf numFmtId="164" fontId="49" fillId="5" borderId="76" xfId="5" applyNumberFormat="1" applyFont="1" applyFill="1" applyBorder="1" applyAlignment="1" applyProtection="1">
      <alignment horizontal="center" vertical="center" wrapText="1"/>
      <protection hidden="1"/>
    </xf>
    <xf numFmtId="164" fontId="49" fillId="5" borderId="82" xfId="5" applyNumberFormat="1" applyFont="1" applyFill="1" applyBorder="1" applyAlignment="1" applyProtection="1">
      <alignment horizontal="center" vertical="center" wrapText="1"/>
      <protection hidden="1"/>
    </xf>
    <xf numFmtId="0" fontId="46" fillId="2" borderId="0" xfId="0" applyFont="1" applyFill="1" applyProtection="1">
      <protection hidden="1"/>
    </xf>
    <xf numFmtId="0" fontId="2" fillId="18" borderId="24" xfId="0" applyFont="1" applyFill="1" applyBorder="1" applyAlignment="1" applyProtection="1">
      <alignment horizontal="center" vertical="center" wrapText="1"/>
      <protection hidden="1"/>
    </xf>
    <xf numFmtId="0" fontId="50" fillId="11" borderId="34" xfId="0" applyFont="1" applyFill="1" applyBorder="1" applyAlignment="1" applyProtection="1">
      <alignment horizontal="center" vertical="center" wrapText="1"/>
      <protection hidden="1"/>
    </xf>
    <xf numFmtId="0" fontId="50" fillId="11" borderId="0" xfId="0" applyFont="1" applyFill="1" applyAlignment="1" applyProtection="1">
      <alignment horizontal="center" vertical="center" wrapText="1"/>
      <protection hidden="1"/>
    </xf>
    <xf numFmtId="0" fontId="35" fillId="11" borderId="0" xfId="0" applyFont="1" applyFill="1" applyAlignment="1" applyProtection="1">
      <alignment horizontal="right" vertical="center" wrapText="1"/>
      <protection hidden="1"/>
    </xf>
    <xf numFmtId="0" fontId="38" fillId="11" borderId="0" xfId="0" applyFont="1" applyFill="1" applyProtection="1">
      <protection hidden="1"/>
    </xf>
    <xf numFmtId="0" fontId="36" fillId="18" borderId="83" xfId="0" applyFont="1" applyFill="1" applyBorder="1" applyAlignment="1" applyProtection="1">
      <alignment horizontal="center" vertical="center" wrapText="1"/>
      <protection hidden="1"/>
    </xf>
    <xf numFmtId="0" fontId="49" fillId="18" borderId="45" xfId="0" applyFont="1" applyFill="1" applyBorder="1" applyAlignment="1" applyProtection="1">
      <alignment horizontal="center" vertical="center" wrapText="1"/>
      <protection hidden="1"/>
    </xf>
    <xf numFmtId="0" fontId="45" fillId="11" borderId="0" xfId="0" applyFont="1" applyFill="1" applyAlignment="1" applyProtection="1">
      <alignment horizontal="center"/>
      <protection hidden="1"/>
    </xf>
    <xf numFmtId="0" fontId="50" fillId="0" borderId="70" xfId="0" applyFont="1" applyBorder="1" applyAlignment="1" applyProtection="1">
      <alignment horizontal="center" vertical="center" wrapText="1"/>
      <protection locked="0" hidden="1"/>
    </xf>
    <xf numFmtId="0" fontId="50" fillId="0" borderId="71" xfId="0" applyFont="1" applyBorder="1" applyAlignment="1" applyProtection="1">
      <alignment horizontal="center" vertical="center" wrapText="1"/>
      <protection locked="0" hidden="1"/>
    </xf>
    <xf numFmtId="0" fontId="50" fillId="0" borderId="72" xfId="0" applyFont="1" applyBorder="1" applyAlignment="1" applyProtection="1">
      <alignment horizontal="center" vertical="center" wrapText="1"/>
      <protection locked="0" hidden="1"/>
    </xf>
    <xf numFmtId="9" fontId="50" fillId="0" borderId="70" xfId="0" applyNumberFormat="1" applyFont="1" applyBorder="1" applyAlignment="1" applyProtection="1">
      <alignment horizontal="center" vertical="center" wrapText="1"/>
      <protection locked="0" hidden="1"/>
    </xf>
    <xf numFmtId="9" fontId="50" fillId="0" borderId="74" xfId="0" applyNumberFormat="1" applyFont="1" applyBorder="1" applyAlignment="1" applyProtection="1">
      <alignment horizontal="center" vertical="center" wrapText="1"/>
      <protection locked="0" hidden="1"/>
    </xf>
    <xf numFmtId="9" fontId="50" fillId="0" borderId="71" xfId="0" applyNumberFormat="1" applyFont="1" applyBorder="1" applyAlignment="1" applyProtection="1">
      <alignment horizontal="center" vertical="center" wrapText="1"/>
      <protection locked="0" hidden="1"/>
    </xf>
    <xf numFmtId="9" fontId="50" fillId="0" borderId="72" xfId="0" applyNumberFormat="1" applyFont="1" applyBorder="1" applyAlignment="1" applyProtection="1">
      <alignment horizontal="center" vertical="center" wrapText="1"/>
      <protection locked="0" hidden="1"/>
    </xf>
    <xf numFmtId="0" fontId="50" fillId="0" borderId="36" xfId="0" applyFont="1" applyBorder="1" applyAlignment="1" applyProtection="1">
      <alignment horizontal="center" vertical="center" wrapText="1"/>
      <protection locked="0" hidden="1"/>
    </xf>
    <xf numFmtId="0" fontId="50" fillId="0" borderId="38" xfId="0" applyFont="1" applyBorder="1" applyAlignment="1" applyProtection="1">
      <alignment horizontal="center" vertical="center" wrapText="1"/>
      <protection locked="0" hidden="1"/>
    </xf>
    <xf numFmtId="0" fontId="50" fillId="0" borderId="20" xfId="0" applyFont="1" applyBorder="1" applyAlignment="1" applyProtection="1">
      <alignment horizontal="center" vertical="center" wrapText="1"/>
      <protection locked="0" hidden="1"/>
    </xf>
    <xf numFmtId="3" fontId="50" fillId="0" borderId="45" xfId="0" applyNumberFormat="1" applyFont="1" applyBorder="1" applyAlignment="1" applyProtection="1">
      <alignment horizontal="center" vertical="center" wrapText="1"/>
      <protection locked="0" hidden="1"/>
    </xf>
    <xf numFmtId="164" fontId="44" fillId="0" borderId="69" xfId="5" applyNumberFormat="1" applyFont="1" applyFill="1" applyBorder="1" applyAlignment="1" applyProtection="1">
      <alignment horizontal="center" vertical="center" wrapText="1"/>
      <protection locked="0" hidden="1"/>
    </xf>
    <xf numFmtId="164" fontId="44" fillId="0" borderId="13" xfId="5" applyNumberFormat="1" applyFont="1" applyFill="1" applyBorder="1" applyAlignment="1" applyProtection="1">
      <alignment horizontal="center" vertical="center" wrapText="1"/>
      <protection locked="0" hidden="1"/>
    </xf>
    <xf numFmtId="164" fontId="44" fillId="0" borderId="51" xfId="5" applyNumberFormat="1" applyFont="1" applyFill="1" applyBorder="1" applyAlignment="1" applyProtection="1">
      <alignment horizontal="right" vertical="center" wrapText="1"/>
      <protection locked="0" hidden="1"/>
    </xf>
    <xf numFmtId="164" fontId="44" fillId="0" borderId="75" xfId="5" applyNumberFormat="1" applyFont="1" applyFill="1" applyBorder="1" applyAlignment="1" applyProtection="1">
      <alignment horizontal="right" vertical="center" wrapText="1"/>
      <protection locked="0" hidden="1"/>
    </xf>
    <xf numFmtId="164" fontId="44" fillId="0" borderId="8" xfId="5" applyNumberFormat="1" applyFont="1" applyFill="1" applyBorder="1" applyAlignment="1" applyProtection="1">
      <alignment horizontal="right" vertical="center" wrapText="1"/>
      <protection locked="0" hidden="1"/>
    </xf>
    <xf numFmtId="164" fontId="44" fillId="0" borderId="82" xfId="5" applyNumberFormat="1" applyFont="1" applyFill="1" applyBorder="1" applyAlignment="1" applyProtection="1">
      <alignment horizontal="right" vertical="center" wrapText="1"/>
      <protection locked="0" hidden="1"/>
    </xf>
    <xf numFmtId="164" fontId="44" fillId="0" borderId="69" xfId="5" applyNumberFormat="1" applyFont="1" applyFill="1" applyBorder="1" applyAlignment="1" applyProtection="1">
      <alignment horizontal="right" vertical="center" wrapText="1"/>
      <protection locked="0" hidden="1"/>
    </xf>
    <xf numFmtId="164" fontId="44" fillId="0" borderId="13" xfId="5" applyNumberFormat="1" applyFont="1" applyFill="1" applyBorder="1" applyAlignment="1" applyProtection="1">
      <alignment horizontal="right" vertical="center" wrapText="1"/>
      <protection locked="0" hidden="1"/>
    </xf>
    <xf numFmtId="164" fontId="44" fillId="0" borderId="51" xfId="5" applyNumberFormat="1" applyFont="1" applyFill="1" applyBorder="1" applyAlignment="1" applyProtection="1">
      <alignment horizontal="center" vertical="center" wrapText="1"/>
      <protection locked="0" hidden="1"/>
    </xf>
    <xf numFmtId="164" fontId="44" fillId="0" borderId="75" xfId="5" applyNumberFormat="1" applyFont="1" applyFill="1" applyBorder="1" applyAlignment="1" applyProtection="1">
      <alignment horizontal="center" vertical="center" wrapText="1"/>
      <protection locked="0" hidden="1"/>
    </xf>
    <xf numFmtId="9" fontId="44" fillId="0" borderId="51" xfId="6" applyFont="1" applyFill="1" applyBorder="1" applyAlignment="1" applyProtection="1">
      <alignment horizontal="center" vertical="center" wrapText="1"/>
      <protection locked="0" hidden="1"/>
    </xf>
    <xf numFmtId="9" fontId="44" fillId="0" borderId="75" xfId="6" applyFont="1" applyFill="1" applyBorder="1" applyAlignment="1" applyProtection="1">
      <alignment horizontal="center" vertical="center" wrapText="1"/>
      <protection locked="0" hidden="1"/>
    </xf>
    <xf numFmtId="164" fontId="44" fillId="0" borderId="8" xfId="5" applyNumberFormat="1" applyFont="1" applyFill="1" applyBorder="1" applyAlignment="1" applyProtection="1">
      <alignment horizontal="center" vertical="center" wrapText="1"/>
      <protection locked="0" hidden="1"/>
    </xf>
    <xf numFmtId="164" fontId="44" fillId="0" borderId="82" xfId="5" applyNumberFormat="1" applyFont="1" applyFill="1" applyBorder="1" applyAlignment="1" applyProtection="1">
      <alignment horizontal="center" vertical="center" wrapText="1"/>
      <protection locked="0" hidden="1"/>
    </xf>
    <xf numFmtId="0" fontId="50" fillId="0" borderId="74" xfId="0" applyFont="1" applyBorder="1" applyAlignment="1" applyProtection="1">
      <alignment horizontal="center" vertical="center" wrapText="1"/>
      <protection locked="0" hidden="1"/>
    </xf>
    <xf numFmtId="164" fontId="50" fillId="0" borderId="70" xfId="5" applyNumberFormat="1" applyFont="1" applyFill="1" applyBorder="1" applyAlignment="1" applyProtection="1">
      <alignment horizontal="center" vertical="center" wrapText="1"/>
      <protection locked="0" hidden="1"/>
    </xf>
    <xf numFmtId="164" fontId="50" fillId="0" borderId="72" xfId="5" applyNumberFormat="1" applyFont="1" applyFill="1" applyBorder="1" applyAlignment="1" applyProtection="1">
      <alignment horizontal="center" vertical="center" wrapText="1"/>
      <protection locked="0" hidden="1"/>
    </xf>
    <xf numFmtId="0" fontId="38" fillId="11" borderId="48" xfId="0" applyFont="1" applyFill="1" applyBorder="1" applyAlignment="1">
      <alignment horizontal="center" wrapText="1"/>
    </xf>
    <xf numFmtId="0" fontId="38" fillId="11" borderId="35" xfId="0" applyFont="1" applyFill="1" applyBorder="1" applyAlignment="1">
      <alignment horizontal="left" wrapText="1"/>
    </xf>
    <xf numFmtId="0" fontId="11" fillId="11" borderId="34" xfId="0" applyFont="1" applyFill="1" applyBorder="1" applyAlignment="1">
      <alignment horizontal="left" wrapText="1"/>
    </xf>
    <xf numFmtId="0" fontId="11" fillId="11" borderId="35" xfId="0" applyFont="1" applyFill="1" applyBorder="1" applyAlignment="1">
      <alignment horizontal="left" wrapText="1"/>
    </xf>
    <xf numFmtId="0" fontId="11" fillId="11" borderId="34" xfId="0" applyFont="1" applyFill="1" applyBorder="1" applyAlignment="1">
      <alignment horizontal="center" wrapText="1"/>
    </xf>
    <xf numFmtId="0" fontId="11" fillId="11" borderId="35" xfId="0" applyFont="1" applyFill="1" applyBorder="1" applyAlignment="1">
      <alignment horizontal="center" wrapText="1"/>
    </xf>
    <xf numFmtId="0" fontId="11" fillId="11" borderId="29" xfId="0" applyFont="1" applyFill="1" applyBorder="1" applyAlignment="1">
      <alignment horizontal="center" wrapText="1"/>
    </xf>
    <xf numFmtId="0" fontId="11" fillId="11" borderId="48" xfId="0" applyFont="1" applyFill="1" applyBorder="1" applyAlignment="1">
      <alignment horizontal="center" wrapText="1"/>
    </xf>
    <xf numFmtId="0" fontId="11" fillId="11" borderId="30" xfId="0" applyFont="1" applyFill="1" applyBorder="1" applyAlignment="1">
      <alignment horizontal="center" wrapText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49" fillId="3" borderId="2" xfId="0" applyFont="1" applyFill="1" applyBorder="1" applyAlignment="1" applyProtection="1">
      <alignment horizontal="center" vertical="center" wrapText="1"/>
      <protection hidden="1"/>
    </xf>
    <xf numFmtId="0" fontId="52" fillId="3" borderId="52" xfId="0" applyFont="1" applyFill="1" applyBorder="1" applyAlignment="1" applyProtection="1">
      <alignment horizontal="center" vertical="center" wrapText="1"/>
      <protection hidden="1"/>
    </xf>
    <xf numFmtId="0" fontId="49" fillId="3" borderId="52" xfId="0" applyFont="1" applyFill="1" applyBorder="1" applyAlignment="1" applyProtection="1">
      <alignment horizontal="center" vertical="center" wrapText="1"/>
      <protection hidden="1"/>
    </xf>
    <xf numFmtId="0" fontId="49" fillId="26" borderId="2" xfId="0" applyFont="1" applyFill="1" applyBorder="1" applyAlignment="1" applyProtection="1">
      <alignment horizontal="center" vertical="center" wrapText="1"/>
      <protection hidden="1"/>
    </xf>
    <xf numFmtId="0" fontId="52" fillId="26" borderId="52" xfId="0" applyFont="1" applyFill="1" applyBorder="1" applyAlignment="1" applyProtection="1">
      <alignment horizontal="center" vertical="center" wrapText="1"/>
      <protection hidden="1"/>
    </xf>
    <xf numFmtId="0" fontId="49" fillId="26" borderId="52" xfId="0" applyFont="1" applyFill="1" applyBorder="1" applyAlignment="1" applyProtection="1">
      <alignment horizontal="center" vertical="center" wrapText="1"/>
      <protection hidden="1"/>
    </xf>
    <xf numFmtId="0" fontId="36" fillId="26" borderId="1" xfId="0" applyFont="1" applyFill="1" applyBorder="1" applyAlignment="1" applyProtection="1">
      <alignment horizontal="center" vertical="center" wrapText="1"/>
      <protection hidden="1"/>
    </xf>
    <xf numFmtId="0" fontId="64" fillId="11" borderId="50" xfId="0" applyFont="1" applyFill="1" applyBorder="1" applyAlignment="1" applyProtection="1">
      <alignment horizontal="center" vertical="center" wrapText="1"/>
      <protection hidden="1"/>
    </xf>
    <xf numFmtId="0" fontId="64" fillId="11" borderId="18" xfId="0" applyFont="1" applyFill="1" applyBorder="1" applyAlignment="1" applyProtection="1">
      <alignment horizontal="center" vertical="center" wrapText="1"/>
      <protection hidden="1"/>
    </xf>
    <xf numFmtId="0" fontId="52" fillId="11" borderId="28" xfId="0" applyFont="1" applyFill="1" applyBorder="1" applyAlignment="1" applyProtection="1">
      <alignment horizontal="center" vertical="center" wrapText="1"/>
      <protection hidden="1"/>
    </xf>
    <xf numFmtId="0" fontId="52" fillId="11" borderId="39" xfId="0" applyFont="1" applyFill="1" applyBorder="1" applyAlignment="1" applyProtection="1">
      <alignment horizontal="center" vertical="center" wrapText="1"/>
      <protection hidden="1"/>
    </xf>
    <xf numFmtId="0" fontId="34" fillId="11" borderId="70" xfId="0" applyFont="1" applyFill="1" applyBorder="1" applyAlignment="1" applyProtection="1">
      <alignment horizontal="center"/>
      <protection hidden="1"/>
    </xf>
    <xf numFmtId="0" fontId="3" fillId="11" borderId="0" xfId="0" applyFont="1" applyFill="1" applyAlignment="1" applyProtection="1">
      <alignment horizontal="center" vertical="center" wrapText="1"/>
      <protection hidden="1"/>
    </xf>
    <xf numFmtId="0" fontId="35" fillId="11" borderId="0" xfId="0" applyFont="1" applyFill="1" applyAlignment="1" applyProtection="1">
      <alignment horizontal="center"/>
      <protection hidden="1"/>
    </xf>
    <xf numFmtId="0" fontId="53" fillId="11" borderId="0" xfId="0" applyFont="1" applyFill="1" applyAlignment="1" applyProtection="1">
      <alignment horizontal="center"/>
      <protection hidden="1"/>
    </xf>
    <xf numFmtId="0" fontId="11" fillId="11" borderId="15" xfId="0" applyFont="1" applyFill="1" applyBorder="1" applyAlignment="1" applyProtection="1">
      <alignment horizontal="center"/>
      <protection hidden="1"/>
    </xf>
    <xf numFmtId="0" fontId="8" fillId="11" borderId="41" xfId="0" applyFont="1" applyFill="1" applyBorder="1" applyAlignment="1">
      <alignment horizontal="center" vertical="center" wrapText="1"/>
    </xf>
    <xf numFmtId="0" fontId="8" fillId="11" borderId="39" xfId="0" applyFont="1" applyFill="1" applyBorder="1" applyAlignment="1">
      <alignment horizontal="center" vertical="center" wrapText="1"/>
    </xf>
    <xf numFmtId="0" fontId="8" fillId="11" borderId="29" xfId="0" applyFont="1" applyFill="1" applyBorder="1" applyAlignment="1">
      <alignment horizontal="center" vertical="center" wrapText="1"/>
    </xf>
    <xf numFmtId="0" fontId="8" fillId="11" borderId="30" xfId="0" applyFont="1" applyFill="1" applyBorder="1" applyAlignment="1">
      <alignment horizontal="center" vertical="center" wrapText="1"/>
    </xf>
    <xf numFmtId="0" fontId="38" fillId="11" borderId="0" xfId="0" applyFont="1" applyFill="1" applyAlignment="1">
      <alignment horizontal="left" wrapText="1"/>
    </xf>
    <xf numFmtId="0" fontId="11" fillId="11" borderId="0" xfId="0" applyFont="1" applyFill="1" applyAlignment="1">
      <alignment horizontal="center" wrapText="1"/>
    </xf>
    <xf numFmtId="0" fontId="38" fillId="11" borderId="0" xfId="0" applyFont="1" applyFill="1" applyAlignment="1">
      <alignment horizontal="center" wrapText="1"/>
    </xf>
    <xf numFmtId="0" fontId="38" fillId="11" borderId="0" xfId="0" applyFont="1" applyFill="1" applyAlignment="1">
      <alignment horizontal="left"/>
    </xf>
    <xf numFmtId="0" fontId="35" fillId="11" borderId="48" xfId="0" applyFont="1" applyFill="1" applyBorder="1" applyAlignment="1">
      <alignment horizontal="center" wrapText="1"/>
    </xf>
    <xf numFmtId="0" fontId="41" fillId="11" borderId="48" xfId="0" applyFont="1" applyFill="1" applyBorder="1" applyAlignment="1">
      <alignment horizontal="left"/>
    </xf>
    <xf numFmtId="0" fontId="38" fillId="11" borderId="48" xfId="0" applyFont="1" applyFill="1" applyBorder="1" applyAlignment="1">
      <alignment horizontal="left"/>
    </xf>
    <xf numFmtId="0" fontId="38" fillId="11" borderId="34" xfId="0" applyFont="1" applyFill="1" applyBorder="1" applyAlignment="1">
      <alignment horizontal="right" wrapText="1"/>
    </xf>
    <xf numFmtId="0" fontId="38" fillId="11" borderId="34" xfId="0" applyFont="1" applyFill="1" applyBorder="1" applyAlignment="1">
      <alignment horizontal="right"/>
    </xf>
    <xf numFmtId="0" fontId="38" fillId="11" borderId="35" xfId="0" applyFont="1" applyFill="1" applyBorder="1" applyAlignment="1">
      <alignment horizontal="left"/>
    </xf>
    <xf numFmtId="0" fontId="38" fillId="11" borderId="29" xfId="0" applyFont="1" applyFill="1" applyBorder="1" applyAlignment="1">
      <alignment horizontal="right"/>
    </xf>
    <xf numFmtId="0" fontId="38" fillId="11" borderId="30" xfId="0" applyFont="1" applyFill="1" applyBorder="1" applyAlignment="1">
      <alignment horizontal="left"/>
    </xf>
    <xf numFmtId="0" fontId="57" fillId="5" borderId="1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/>
    </xf>
    <xf numFmtId="0" fontId="35" fillId="11" borderId="0" xfId="0" applyFont="1" applyFill="1" applyAlignment="1">
      <alignment horizontal="left"/>
    </xf>
    <xf numFmtId="0" fontId="45" fillId="14" borderId="37" xfId="0" applyFont="1" applyFill="1" applyBorder="1"/>
    <xf numFmtId="0" fontId="46" fillId="14" borderId="39" xfId="0" applyFont="1" applyFill="1" applyBorder="1"/>
    <xf numFmtId="0" fontId="35" fillId="11" borderId="0" xfId="0" applyFont="1" applyFill="1" applyAlignment="1">
      <alignment vertical="center"/>
    </xf>
    <xf numFmtId="0" fontId="36" fillId="5" borderId="83" xfId="0" applyFont="1" applyFill="1" applyBorder="1" applyAlignment="1">
      <alignment horizontal="center" vertical="center"/>
    </xf>
    <xf numFmtId="0" fontId="57" fillId="5" borderId="85" xfId="0" applyFont="1" applyFill="1" applyBorder="1" applyAlignment="1">
      <alignment horizontal="center" vertical="center"/>
    </xf>
    <xf numFmtId="0" fontId="36" fillId="5" borderId="86" xfId="0" applyFont="1" applyFill="1" applyBorder="1" applyAlignment="1">
      <alignment horizontal="center" vertical="center"/>
    </xf>
    <xf numFmtId="0" fontId="11" fillId="11" borderId="27" xfId="0" applyFont="1" applyFill="1" applyBorder="1" applyAlignment="1">
      <alignment horizontal="center" vertical="center" wrapText="1"/>
    </xf>
    <xf numFmtId="0" fontId="11" fillId="11" borderId="28" xfId="0" applyFont="1" applyFill="1" applyBorder="1" applyAlignment="1">
      <alignment horizontal="center" vertical="center"/>
    </xf>
    <xf numFmtId="0" fontId="11" fillId="11" borderId="29" xfId="0" applyFont="1" applyFill="1" applyBorder="1" applyAlignment="1">
      <alignment horizontal="center" vertical="center" wrapText="1"/>
    </xf>
    <xf numFmtId="3" fontId="11" fillId="11" borderId="30" xfId="0" applyNumberFormat="1" applyFont="1" applyFill="1" applyBorder="1" applyAlignment="1">
      <alignment horizontal="center" vertical="center"/>
    </xf>
    <xf numFmtId="0" fontId="11" fillId="11" borderId="41" xfId="0" applyFont="1" applyFill="1" applyBorder="1" applyAlignment="1">
      <alignment horizontal="center" vertical="center" wrapText="1"/>
    </xf>
    <xf numFmtId="3" fontId="11" fillId="11" borderId="39" xfId="0" applyNumberFormat="1" applyFont="1" applyFill="1" applyBorder="1" applyAlignment="1">
      <alignment horizontal="center" vertical="center"/>
    </xf>
    <xf numFmtId="0" fontId="35" fillId="11" borderId="28" xfId="0" applyFont="1" applyFill="1" applyBorder="1" applyAlignment="1">
      <alignment horizontal="center" vertical="center"/>
    </xf>
    <xf numFmtId="3" fontId="35" fillId="11" borderId="39" xfId="0" applyNumberFormat="1" applyFont="1" applyFill="1" applyBorder="1" applyAlignment="1">
      <alignment horizontal="center" vertical="center"/>
    </xf>
    <xf numFmtId="0" fontId="36" fillId="5" borderId="25" xfId="0" applyFont="1" applyFill="1" applyBorder="1" applyAlignment="1">
      <alignment horizontal="center" vertical="center"/>
    </xf>
    <xf numFmtId="0" fontId="45" fillId="14" borderId="41" xfId="0" applyFont="1" applyFill="1" applyBorder="1"/>
    <xf numFmtId="0" fontId="46" fillId="14" borderId="37" xfId="0" applyFont="1" applyFill="1" applyBorder="1"/>
    <xf numFmtId="3" fontId="50" fillId="0" borderId="70" xfId="0" applyNumberFormat="1" applyFont="1" applyBorder="1" applyAlignment="1" applyProtection="1">
      <alignment horizontal="right" vertical="center" wrapText="1"/>
      <protection locked="0" hidden="1"/>
    </xf>
    <xf numFmtId="3" fontId="50" fillId="0" borderId="72" xfId="0" applyNumberFormat="1" applyFont="1" applyBorder="1" applyAlignment="1" applyProtection="1">
      <alignment horizontal="right" vertical="center" wrapText="1"/>
      <protection locked="0" hidden="1"/>
    </xf>
    <xf numFmtId="0" fontId="0" fillId="11" borderId="0" xfId="0" applyFill="1" applyAlignment="1" applyProtection="1">
      <alignment vertical="center"/>
      <protection hidden="1"/>
    </xf>
    <xf numFmtId="0" fontId="11" fillId="11" borderId="0" xfId="0" applyFont="1" applyFill="1" applyAlignment="1" applyProtection="1">
      <alignment vertical="center"/>
      <protection hidden="1"/>
    </xf>
    <xf numFmtId="0" fontId="11" fillId="11" borderId="15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46" fillId="2" borderId="0" xfId="0" applyFont="1" applyFill="1" applyAlignment="1" applyProtection="1">
      <alignment vertical="center"/>
      <protection hidden="1"/>
    </xf>
    <xf numFmtId="0" fontId="5" fillId="11" borderId="0" xfId="0" applyFont="1" applyFill="1"/>
    <xf numFmtId="166" fontId="50" fillId="0" borderId="70" xfId="0" applyNumberFormat="1" applyFont="1" applyBorder="1" applyAlignment="1" applyProtection="1">
      <alignment horizontal="right" vertical="center" wrapText="1"/>
      <protection locked="0" hidden="1"/>
    </xf>
    <xf numFmtId="166" fontId="50" fillId="0" borderId="72" xfId="0" applyNumberFormat="1" applyFont="1" applyBorder="1" applyAlignment="1" applyProtection="1">
      <alignment horizontal="right" vertical="center" wrapText="1"/>
      <protection locked="0" hidden="1"/>
    </xf>
    <xf numFmtId="166" fontId="50" fillId="11" borderId="74" xfId="0" applyNumberFormat="1" applyFont="1" applyFill="1" applyBorder="1" applyProtection="1">
      <protection hidden="1"/>
    </xf>
    <xf numFmtId="166" fontId="50" fillId="11" borderId="71" xfId="0" applyNumberFormat="1" applyFont="1" applyFill="1" applyBorder="1" applyProtection="1">
      <protection hidden="1"/>
    </xf>
    <xf numFmtId="166" fontId="50" fillId="11" borderId="72" xfId="0" applyNumberFormat="1" applyFont="1" applyFill="1" applyBorder="1" applyProtection="1">
      <protection hidden="1"/>
    </xf>
    <xf numFmtId="0" fontId="9" fillId="8" borderId="19" xfId="0" applyFont="1" applyFill="1" applyBorder="1" applyAlignment="1">
      <alignment horizontal="center" vertical="center" wrapText="1"/>
    </xf>
    <xf numFmtId="0" fontId="41" fillId="11" borderId="48" xfId="0" applyFont="1" applyFill="1" applyBorder="1" applyAlignment="1">
      <alignment horizontal="center"/>
    </xf>
    <xf numFmtId="164" fontId="8" fillId="11" borderId="39" xfId="5" applyNumberFormat="1" applyFont="1" applyFill="1" applyBorder="1" applyAlignment="1">
      <alignment horizontal="center" vertical="center" wrapText="1"/>
    </xf>
    <xf numFmtId="164" fontId="8" fillId="11" borderId="30" xfId="5" applyNumberFormat="1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/>
    </xf>
    <xf numFmtId="0" fontId="9" fillId="8" borderId="19" xfId="0" applyFont="1" applyFill="1" applyBorder="1" applyAlignment="1">
      <alignment horizontal="left" vertical="center" wrapText="1"/>
    </xf>
    <xf numFmtId="0" fontId="9" fillId="8" borderId="20" xfId="0" applyFont="1" applyFill="1" applyBorder="1" applyAlignment="1">
      <alignment horizontal="left" vertical="center"/>
    </xf>
    <xf numFmtId="0" fontId="9" fillId="8" borderId="44" xfId="0" applyFont="1" applyFill="1" applyBorder="1" applyAlignment="1">
      <alignment horizontal="left" vertical="center" wrapText="1"/>
    </xf>
    <xf numFmtId="0" fontId="63" fillId="11" borderId="0" xfId="0" applyFont="1" applyFill="1" applyAlignment="1">
      <alignment horizontal="left" vertical="center"/>
    </xf>
    <xf numFmtId="0" fontId="11" fillId="11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44" fillId="11" borderId="0" xfId="0" applyFont="1" applyFill="1" applyAlignment="1">
      <alignment horizontal="left" vertical="center"/>
    </xf>
    <xf numFmtId="0" fontId="36" fillId="11" borderId="15" xfId="0" applyFont="1" applyFill="1" applyBorder="1" applyAlignment="1">
      <alignment horizontal="center" vertical="center" wrapText="1"/>
    </xf>
    <xf numFmtId="0" fontId="36" fillId="8" borderId="15" xfId="0" applyFont="1" applyFill="1" applyBorder="1" applyAlignment="1">
      <alignment horizontal="center" vertical="center" wrapText="1"/>
    </xf>
    <xf numFmtId="0" fontId="35" fillId="9" borderId="15" xfId="0" applyFont="1" applyFill="1" applyBorder="1" applyAlignment="1">
      <alignment horizontal="center"/>
    </xf>
    <xf numFmtId="0" fontId="36" fillId="9" borderId="15" xfId="0" applyFont="1" applyFill="1" applyBorder="1" applyAlignment="1">
      <alignment horizontal="center" vertical="center"/>
    </xf>
    <xf numFmtId="0" fontId="34" fillId="0" borderId="45" xfId="0" applyFont="1" applyBorder="1" applyAlignment="1" applyProtection="1">
      <alignment horizontal="center"/>
      <protection locked="0"/>
    </xf>
    <xf numFmtId="0" fontId="11" fillId="11" borderId="12" xfId="0" applyFont="1" applyFill="1" applyBorder="1" applyAlignment="1">
      <alignment horizontal="center" vertical="center" wrapText="1"/>
    </xf>
    <xf numFmtId="0" fontId="42" fillId="11" borderId="34" xfId="0" applyFont="1" applyFill="1" applyBorder="1" applyAlignment="1">
      <alignment horizontal="justify" vertical="center" wrapText="1"/>
    </xf>
    <xf numFmtId="0" fontId="11" fillId="11" borderId="0" xfId="0" applyFont="1" applyFill="1" applyAlignment="1">
      <alignment wrapText="1"/>
    </xf>
    <xf numFmtId="0" fontId="11" fillId="11" borderId="35" xfId="0" applyFont="1" applyFill="1" applyBorder="1" applyAlignment="1">
      <alignment wrapText="1"/>
    </xf>
    <xf numFmtId="0" fontId="11" fillId="11" borderId="0" xfId="0" applyFont="1" applyFill="1" applyAlignment="1" applyProtection="1">
      <alignment horizontal="center" wrapText="1"/>
      <protection hidden="1"/>
    </xf>
    <xf numFmtId="167" fontId="50" fillId="11" borderId="50" xfId="0" applyNumberFormat="1" applyFont="1" applyFill="1" applyBorder="1" applyAlignment="1" applyProtection="1">
      <alignment horizontal="center" vertical="center" wrapText="1"/>
      <protection hidden="1"/>
    </xf>
    <xf numFmtId="167" fontId="50" fillId="11" borderId="39" xfId="0" applyNumberFormat="1" applyFont="1" applyFill="1" applyBorder="1" applyAlignment="1" applyProtection="1">
      <alignment horizontal="center" vertical="center" wrapText="1"/>
      <protection hidden="1"/>
    </xf>
    <xf numFmtId="167" fontId="50" fillId="11" borderId="15" xfId="0" applyNumberFormat="1" applyFont="1" applyFill="1" applyBorder="1" applyAlignment="1" applyProtection="1">
      <alignment horizontal="center" vertical="center" wrapText="1"/>
      <protection hidden="1"/>
    </xf>
    <xf numFmtId="167" fontId="34" fillId="11" borderId="15" xfId="0" applyNumberFormat="1" applyFont="1" applyFill="1" applyBorder="1" applyAlignment="1" applyProtection="1">
      <alignment horizontal="center" vertical="center" wrapText="1"/>
      <protection hidden="1"/>
    </xf>
    <xf numFmtId="167" fontId="34" fillId="11" borderId="0" xfId="0" applyNumberFormat="1" applyFont="1" applyFill="1" applyAlignment="1" applyProtection="1">
      <alignment horizontal="center" vertical="center" wrapText="1"/>
      <protection hidden="1"/>
    </xf>
    <xf numFmtId="0" fontId="50" fillId="11" borderId="11" xfId="0" applyFont="1" applyFill="1" applyBorder="1" applyAlignment="1" applyProtection="1">
      <alignment horizontal="center" vertical="center" wrapText="1"/>
      <protection hidden="1"/>
    </xf>
    <xf numFmtId="0" fontId="50" fillId="11" borderId="14" xfId="0" applyFont="1" applyFill="1" applyBorder="1" applyAlignment="1" applyProtection="1">
      <alignment horizontal="center" vertical="center" wrapText="1"/>
      <protection hidden="1"/>
    </xf>
    <xf numFmtId="0" fontId="2" fillId="22" borderId="23" xfId="0" applyFont="1" applyFill="1" applyBorder="1" applyAlignment="1" applyProtection="1">
      <alignment horizontal="center" vertical="center" wrapText="1"/>
      <protection hidden="1"/>
    </xf>
    <xf numFmtId="0" fontId="2" fillId="22" borderId="24" xfId="0" applyFont="1" applyFill="1" applyBorder="1" applyAlignment="1" applyProtection="1">
      <alignment horizontal="center" vertical="center" wrapText="1"/>
      <protection hidden="1"/>
    </xf>
    <xf numFmtId="0" fontId="34" fillId="11" borderId="79" xfId="0" applyFont="1" applyFill="1" applyBorder="1" applyAlignment="1" applyProtection="1">
      <alignment horizontal="center" vertical="center" wrapText="1"/>
      <protection hidden="1"/>
    </xf>
    <xf numFmtId="0" fontId="35" fillId="11" borderId="4" xfId="0" applyFont="1" applyFill="1" applyBorder="1" applyAlignment="1" applyProtection="1">
      <alignment horizontal="center"/>
      <protection hidden="1"/>
    </xf>
    <xf numFmtId="0" fontId="50" fillId="11" borderId="0" xfId="0" applyFont="1" applyFill="1" applyAlignment="1">
      <alignment horizontal="left" vertical="center"/>
    </xf>
    <xf numFmtId="0" fontId="46" fillId="11" borderId="0" xfId="0" applyFont="1" applyFill="1" applyAlignment="1" applyProtection="1">
      <alignment horizontal="center"/>
      <protection hidden="1"/>
    </xf>
    <xf numFmtId="0" fontId="46" fillId="11" borderId="0" xfId="0" applyFont="1" applyFill="1" applyAlignment="1" applyProtection="1">
      <alignment horizontal="center" vertical="center"/>
      <protection hidden="1"/>
    </xf>
    <xf numFmtId="0" fontId="46" fillId="2" borderId="0" xfId="0" applyFont="1" applyFill="1" applyAlignment="1" applyProtection="1">
      <alignment horizontal="center"/>
      <protection hidden="1"/>
    </xf>
    <xf numFmtId="0" fontId="0" fillId="11" borderId="0" xfId="0" applyFill="1" applyAlignment="1" applyProtection="1">
      <alignment horizontal="center"/>
      <protection hidden="1"/>
    </xf>
    <xf numFmtId="0" fontId="0" fillId="11" borderId="0" xfId="0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50" fillId="11" borderId="0" xfId="0" applyFont="1" applyFill="1"/>
    <xf numFmtId="0" fontId="35" fillId="11" borderId="46" xfId="0" applyFont="1" applyFill="1" applyBorder="1"/>
    <xf numFmtId="0" fontId="11" fillId="11" borderId="47" xfId="0" applyFont="1" applyFill="1" applyBorder="1"/>
    <xf numFmtId="0" fontId="11" fillId="11" borderId="49" xfId="0" applyFont="1" applyFill="1" applyBorder="1"/>
    <xf numFmtId="0" fontId="11" fillId="27" borderId="0" xfId="0" applyFont="1" applyFill="1" applyAlignment="1">
      <alignment horizontal="center" vertical="center"/>
    </xf>
    <xf numFmtId="43" fontId="38" fillId="11" borderId="74" xfId="5" applyFont="1" applyFill="1" applyBorder="1" applyProtection="1">
      <protection hidden="1"/>
    </xf>
    <xf numFmtId="43" fontId="38" fillId="11" borderId="51" xfId="5" applyFont="1" applyFill="1" applyBorder="1" applyProtection="1">
      <protection hidden="1"/>
    </xf>
    <xf numFmtId="0" fontId="11" fillId="26" borderId="0" xfId="0" applyFont="1" applyFill="1" applyProtection="1">
      <protection hidden="1"/>
    </xf>
    <xf numFmtId="0" fontId="0" fillId="11" borderId="5" xfId="0" applyFill="1" applyBorder="1" applyProtection="1">
      <protection hidden="1"/>
    </xf>
    <xf numFmtId="43" fontId="11" fillId="26" borderId="0" xfId="5" applyFont="1" applyFill="1" applyProtection="1">
      <protection hidden="1"/>
    </xf>
    <xf numFmtId="164" fontId="44" fillId="0" borderId="4" xfId="5" applyNumberFormat="1" applyFont="1" applyFill="1" applyBorder="1" applyAlignment="1" applyProtection="1">
      <alignment horizontal="right" vertical="center" wrapText="1"/>
      <protection locked="0" hidden="1"/>
    </xf>
    <xf numFmtId="164" fontId="44" fillId="0" borderId="78" xfId="5" applyNumberFormat="1" applyFont="1" applyFill="1" applyBorder="1" applyAlignment="1" applyProtection="1">
      <alignment horizontal="right" vertical="center" wrapText="1"/>
      <protection locked="0" hidden="1"/>
    </xf>
    <xf numFmtId="0" fontId="44" fillId="11" borderId="46" xfId="0" applyFont="1" applyFill="1" applyBorder="1" applyAlignment="1" applyProtection="1">
      <alignment horizontal="center" vertical="center" wrapText="1"/>
      <protection hidden="1"/>
    </xf>
    <xf numFmtId="0" fontId="36" fillId="11" borderId="49" xfId="0" applyFont="1" applyFill="1" applyBorder="1" applyAlignment="1" applyProtection="1">
      <alignment horizontal="center" vertical="center" wrapText="1"/>
      <protection hidden="1"/>
    </xf>
    <xf numFmtId="166" fontId="50" fillId="11" borderId="87" xfId="0" applyNumberFormat="1" applyFont="1" applyFill="1" applyBorder="1" applyProtection="1">
      <protection hidden="1"/>
    </xf>
    <xf numFmtId="0" fontId="65" fillId="26" borderId="1" xfId="0" applyFont="1" applyFill="1" applyBorder="1" applyAlignment="1" applyProtection="1">
      <alignment horizontal="center" vertical="center" wrapText="1"/>
      <protection hidden="1"/>
    </xf>
    <xf numFmtId="0" fontId="66" fillId="11" borderId="0" xfId="0" applyFont="1" applyFill="1"/>
    <xf numFmtId="0" fontId="7" fillId="11" borderId="0" xfId="0" applyFont="1" applyFill="1"/>
    <xf numFmtId="0" fontId="11" fillId="11" borderId="29" xfId="0" applyFont="1" applyFill="1" applyBorder="1" applyAlignment="1" applyProtection="1">
      <alignment horizontal="left" wrapText="1"/>
      <protection hidden="1"/>
    </xf>
    <xf numFmtId="0" fontId="11" fillId="11" borderId="41" xfId="0" applyFont="1" applyFill="1" applyBorder="1" applyAlignment="1" applyProtection="1">
      <alignment horizontal="left" wrapText="1"/>
      <protection hidden="1"/>
    </xf>
    <xf numFmtId="0" fontId="11" fillId="11" borderId="46" xfId="0" applyFont="1" applyFill="1" applyBorder="1" applyAlignment="1" applyProtection="1">
      <alignment horizontal="left" wrapText="1"/>
      <protection hidden="1"/>
    </xf>
    <xf numFmtId="164" fontId="50" fillId="11" borderId="15" xfId="5" applyNumberFormat="1" applyFont="1" applyFill="1" applyBorder="1" applyAlignment="1" applyProtection="1">
      <alignment horizontal="center" vertical="center" wrapText="1"/>
    </xf>
    <xf numFmtId="9" fontId="50" fillId="11" borderId="30" xfId="0" applyNumberFormat="1" applyFont="1" applyFill="1" applyBorder="1" applyAlignment="1">
      <alignment horizontal="center" vertical="center" wrapText="1"/>
    </xf>
    <xf numFmtId="0" fontId="50" fillId="11" borderId="42" xfId="0" applyFont="1" applyFill="1" applyBorder="1" applyAlignment="1">
      <alignment horizontal="center" vertical="center" wrapText="1"/>
    </xf>
    <xf numFmtId="0" fontId="50" fillId="11" borderId="0" xfId="0" applyFont="1" applyFill="1" applyAlignment="1">
      <alignment wrapText="1"/>
    </xf>
    <xf numFmtId="9" fontId="50" fillId="11" borderId="15" xfId="0" applyNumberFormat="1" applyFont="1" applyFill="1" applyBorder="1" applyAlignment="1">
      <alignment horizontal="center" vertical="center" wrapText="1"/>
    </xf>
    <xf numFmtId="0" fontId="50" fillId="11" borderId="35" xfId="0" applyFont="1" applyFill="1" applyBorder="1" applyAlignment="1">
      <alignment horizontal="center" vertical="center" wrapText="1"/>
    </xf>
    <xf numFmtId="9" fontId="50" fillId="11" borderId="47" xfId="0" applyNumberFormat="1" applyFont="1" applyFill="1" applyBorder="1" applyAlignment="1">
      <alignment horizontal="center" vertical="center" wrapText="1"/>
    </xf>
    <xf numFmtId="167" fontId="50" fillId="11" borderId="39" xfId="0" applyNumberFormat="1" applyFont="1" applyFill="1" applyBorder="1" applyAlignment="1">
      <alignment horizontal="center" vertical="center" wrapText="1"/>
    </xf>
    <xf numFmtId="9" fontId="50" fillId="11" borderId="41" xfId="0" applyNumberFormat="1" applyFont="1" applyFill="1" applyBorder="1" applyAlignment="1">
      <alignment horizontal="center" vertical="center" wrapText="1"/>
    </xf>
    <xf numFmtId="9" fontId="50" fillId="11" borderId="39" xfId="0" applyNumberFormat="1" applyFont="1" applyFill="1" applyBorder="1" applyAlignment="1">
      <alignment horizontal="center" vertical="center" wrapText="1"/>
    </xf>
    <xf numFmtId="0" fontId="50" fillId="11" borderId="50" xfId="0" applyFont="1" applyFill="1" applyBorder="1" applyAlignment="1">
      <alignment horizontal="center" vertical="center" wrapText="1"/>
    </xf>
    <xf numFmtId="0" fontId="50" fillId="11" borderId="15" xfId="0" applyFont="1" applyFill="1" applyBorder="1" applyAlignment="1">
      <alignment horizontal="center" vertical="center" wrapText="1"/>
    </xf>
    <xf numFmtId="0" fontId="50" fillId="11" borderId="33" xfId="0" applyFont="1" applyFill="1" applyBorder="1" applyAlignment="1">
      <alignment horizontal="center" vertical="center" wrapText="1"/>
    </xf>
    <xf numFmtId="9" fontId="50" fillId="11" borderId="37" xfId="0" applyNumberFormat="1" applyFont="1" applyFill="1" applyBorder="1" applyAlignment="1">
      <alignment horizontal="center" vertical="center" wrapText="1"/>
    </xf>
    <xf numFmtId="164" fontId="50" fillId="11" borderId="33" xfId="5" applyNumberFormat="1" applyFont="1" applyFill="1" applyBorder="1" applyAlignment="1" applyProtection="1">
      <alignment horizontal="center" vertical="center" wrapText="1"/>
    </xf>
    <xf numFmtId="9" fontId="50" fillId="11" borderId="48" xfId="0" applyNumberFormat="1" applyFont="1" applyFill="1" applyBorder="1" applyAlignment="1">
      <alignment horizontal="center" vertical="center" wrapText="1"/>
    </xf>
    <xf numFmtId="167" fontId="50" fillId="11" borderId="15" xfId="0" applyNumberFormat="1" applyFont="1" applyFill="1" applyBorder="1" applyAlignment="1">
      <alignment horizontal="center" vertical="center" wrapText="1"/>
    </xf>
    <xf numFmtId="164" fontId="50" fillId="11" borderId="50" xfId="5" applyNumberFormat="1" applyFont="1" applyFill="1" applyBorder="1" applyAlignment="1" applyProtection="1">
      <alignment horizontal="center" vertical="center" wrapText="1"/>
    </xf>
    <xf numFmtId="167" fontId="50" fillId="11" borderId="50" xfId="0" applyNumberFormat="1" applyFont="1" applyFill="1" applyBorder="1" applyAlignment="1">
      <alignment horizontal="center" vertical="center" wrapText="1"/>
    </xf>
    <xf numFmtId="9" fontId="50" fillId="11" borderId="50" xfId="0" applyNumberFormat="1" applyFont="1" applyFill="1" applyBorder="1" applyAlignment="1">
      <alignment horizontal="center" vertical="center" wrapText="1"/>
    </xf>
    <xf numFmtId="0" fontId="50" fillId="0" borderId="70" xfId="0" applyFont="1" applyBorder="1" applyAlignment="1" applyProtection="1">
      <alignment horizontal="center" vertical="center" wrapText="1"/>
      <protection locked="0"/>
    </xf>
    <xf numFmtId="0" fontId="50" fillId="0" borderId="71" xfId="0" applyFont="1" applyBorder="1" applyAlignment="1" applyProtection="1">
      <alignment horizontal="center" vertical="center" wrapText="1"/>
      <protection locked="0"/>
    </xf>
    <xf numFmtId="0" fontId="50" fillId="0" borderId="72" xfId="0" applyFont="1" applyBorder="1" applyAlignment="1" applyProtection="1">
      <alignment horizontal="center" vertical="center" wrapText="1"/>
      <protection locked="0"/>
    </xf>
    <xf numFmtId="0" fontId="50" fillId="0" borderId="45" xfId="0" applyFont="1" applyBorder="1" applyAlignment="1" applyProtection="1">
      <alignment horizontal="center" vertical="center" wrapText="1"/>
      <protection locked="0"/>
    </xf>
    <xf numFmtId="0" fontId="11" fillId="28" borderId="46" xfId="0" applyFont="1" applyFill="1" applyBorder="1"/>
    <xf numFmtId="0" fontId="0" fillId="28" borderId="47" xfId="0" applyFill="1" applyBorder="1"/>
    <xf numFmtId="0" fontId="0" fillId="28" borderId="49" xfId="0" applyFill="1" applyBorder="1"/>
    <xf numFmtId="0" fontId="11" fillId="28" borderId="29" xfId="0" applyFont="1" applyFill="1" applyBorder="1"/>
    <xf numFmtId="0" fontId="0" fillId="28" borderId="48" xfId="0" applyFill="1" applyBorder="1"/>
    <xf numFmtId="0" fontId="0" fillId="28" borderId="30" xfId="0" applyFill="1" applyBorder="1"/>
    <xf numFmtId="0" fontId="0" fillId="14" borderId="12" xfId="0" applyFill="1" applyBorder="1" applyAlignment="1" applyProtection="1">
      <alignment wrapText="1"/>
      <protection hidden="1"/>
    </xf>
    <xf numFmtId="0" fontId="0" fillId="14" borderId="15" xfId="0" applyFill="1" applyBorder="1" applyAlignment="1" applyProtection="1">
      <alignment wrapText="1"/>
      <protection hidden="1"/>
    </xf>
    <xf numFmtId="0" fontId="0" fillId="14" borderId="80" xfId="0" applyFill="1" applyBorder="1" applyAlignment="1" applyProtection="1">
      <alignment wrapText="1"/>
      <protection hidden="1"/>
    </xf>
    <xf numFmtId="0" fontId="0" fillId="14" borderId="2" xfId="0" applyFill="1" applyBorder="1" applyAlignment="1" applyProtection="1">
      <alignment wrapText="1"/>
      <protection hidden="1"/>
    </xf>
    <xf numFmtId="0" fontId="50" fillId="0" borderId="45" xfId="0" applyFont="1" applyBorder="1" applyAlignment="1">
      <alignment horizontal="center" vertical="center" wrapText="1"/>
    </xf>
    <xf numFmtId="164" fontId="50" fillId="11" borderId="39" xfId="5" applyNumberFormat="1" applyFont="1" applyFill="1" applyBorder="1" applyAlignment="1" applyProtection="1">
      <alignment horizontal="center" vertical="center" wrapText="1"/>
    </xf>
    <xf numFmtId="164" fontId="50" fillId="11" borderId="88" xfId="5" applyNumberFormat="1" applyFont="1" applyFill="1" applyBorder="1" applyAlignment="1" applyProtection="1">
      <alignment horizontal="center" vertical="center" wrapText="1"/>
    </xf>
    <xf numFmtId="0" fontId="50" fillId="0" borderId="70" xfId="5" applyNumberFormat="1" applyFont="1" applyFill="1" applyBorder="1" applyAlignment="1" applyProtection="1">
      <alignment horizontal="center" vertical="center" wrapText="1"/>
      <protection locked="0"/>
    </xf>
    <xf numFmtId="0" fontId="50" fillId="0" borderId="87" xfId="5" applyNumberFormat="1" applyFont="1" applyFill="1" applyBorder="1" applyAlignment="1" applyProtection="1">
      <alignment horizontal="center" vertical="center" wrapText="1"/>
      <protection locked="0"/>
    </xf>
    <xf numFmtId="0" fontId="35" fillId="0" borderId="45" xfId="0" applyFont="1" applyBorder="1" applyAlignment="1" applyProtection="1">
      <alignment horizontal="center"/>
      <protection locked="0"/>
    </xf>
    <xf numFmtId="0" fontId="20" fillId="3" borderId="63" xfId="0" applyFont="1" applyFill="1" applyBorder="1" applyAlignment="1">
      <alignment horizontal="left"/>
    </xf>
    <xf numFmtId="0" fontId="20" fillId="3" borderId="62" xfId="0" applyFont="1" applyFill="1" applyBorder="1" applyAlignment="1">
      <alignment horizontal="left"/>
    </xf>
    <xf numFmtId="0" fontId="20" fillId="3" borderId="61" xfId="0" applyFont="1" applyFill="1" applyBorder="1" applyAlignment="1">
      <alignment horizontal="left"/>
    </xf>
    <xf numFmtId="0" fontId="20" fillId="12" borderId="40" xfId="0" applyFont="1" applyFill="1" applyBorder="1" applyAlignment="1">
      <alignment horizontal="center"/>
    </xf>
    <xf numFmtId="0" fontId="20" fillId="12" borderId="37" xfId="0" applyFont="1" applyFill="1" applyBorder="1" applyAlignment="1">
      <alignment horizontal="center"/>
    </xf>
    <xf numFmtId="0" fontId="20" fillId="12" borderId="39" xfId="0" applyFont="1" applyFill="1" applyBorder="1" applyAlignment="1">
      <alignment horizontal="center"/>
    </xf>
    <xf numFmtId="0" fontId="26" fillId="11" borderId="0" xfId="0" applyFont="1" applyFill="1" applyAlignment="1">
      <alignment horizontal="center"/>
    </xf>
    <xf numFmtId="0" fontId="20" fillId="3" borderId="68" xfId="0" applyFont="1" applyFill="1" applyBorder="1"/>
    <xf numFmtId="0" fontId="20" fillId="3" borderId="67" xfId="0" applyFont="1" applyFill="1" applyBorder="1"/>
    <xf numFmtId="0" fontId="20" fillId="3" borderId="66" xfId="0" applyFont="1" applyFill="1" applyBorder="1"/>
    <xf numFmtId="0" fontId="20" fillId="3" borderId="65" xfId="0" applyFont="1" applyFill="1" applyBorder="1"/>
    <xf numFmtId="0" fontId="20" fillId="3" borderId="0" xfId="0" applyFont="1" applyFill="1"/>
    <xf numFmtId="0" fontId="20" fillId="3" borderId="64" xfId="0" applyFont="1" applyFill="1" applyBorder="1"/>
    <xf numFmtId="0" fontId="3" fillId="10" borderId="57" xfId="0" applyFont="1" applyFill="1" applyBorder="1" applyAlignment="1">
      <alignment horizontal="center"/>
    </xf>
    <xf numFmtId="0" fontId="3" fillId="10" borderId="0" xfId="0" applyFont="1" applyFill="1" applyAlignment="1">
      <alignment horizontal="center"/>
    </xf>
    <xf numFmtId="0" fontId="3" fillId="10" borderId="56" xfId="0" applyFont="1" applyFill="1" applyBorder="1" applyAlignment="1">
      <alignment horizontal="center"/>
    </xf>
    <xf numFmtId="0" fontId="2" fillId="10" borderId="55" xfId="0" applyFont="1" applyFill="1" applyBorder="1" applyAlignment="1">
      <alignment horizontal="center"/>
    </xf>
    <xf numFmtId="0" fontId="2" fillId="10" borderId="54" xfId="0" applyFont="1" applyFill="1" applyBorder="1" applyAlignment="1">
      <alignment horizontal="center"/>
    </xf>
    <xf numFmtId="0" fontId="2" fillId="10" borderId="53" xfId="0" applyFont="1" applyFill="1" applyBorder="1" applyAlignment="1">
      <alignment horizontal="center"/>
    </xf>
    <xf numFmtId="0" fontId="17" fillId="10" borderId="60" xfId="0" applyFont="1" applyFill="1" applyBorder="1" applyAlignment="1">
      <alignment horizontal="center"/>
    </xf>
    <xf numFmtId="0" fontId="17" fillId="10" borderId="59" xfId="0" applyFont="1" applyFill="1" applyBorder="1" applyAlignment="1">
      <alignment horizontal="center"/>
    </xf>
    <xf numFmtId="0" fontId="17" fillId="10" borderId="58" xfId="0" applyFont="1" applyFill="1" applyBorder="1" applyAlignment="1">
      <alignment horizontal="center"/>
    </xf>
    <xf numFmtId="43" fontId="35" fillId="0" borderId="17" xfId="4" applyFont="1" applyFill="1" applyBorder="1" applyAlignment="1" applyProtection="1">
      <alignment horizontal="left"/>
      <protection locked="0"/>
    </xf>
    <xf numFmtId="43" fontId="35" fillId="0" borderId="18" xfId="4" applyFont="1" applyFill="1" applyBorder="1" applyAlignment="1" applyProtection="1">
      <alignment horizontal="left"/>
      <protection locked="0"/>
    </xf>
    <xf numFmtId="43" fontId="35" fillId="0" borderId="21" xfId="4" applyFont="1" applyFill="1" applyBorder="1" applyAlignment="1" applyProtection="1">
      <alignment horizontal="left"/>
      <protection locked="0"/>
    </xf>
    <xf numFmtId="43" fontId="5" fillId="0" borderId="23" xfId="4" applyFont="1" applyFill="1" applyBorder="1" applyProtection="1">
      <protection locked="0"/>
    </xf>
    <xf numFmtId="43" fontId="5" fillId="0" borderId="24" xfId="4" applyFont="1" applyFill="1" applyBorder="1" applyProtection="1">
      <protection locked="0"/>
    </xf>
    <xf numFmtId="43" fontId="5" fillId="0" borderId="25" xfId="4" applyFont="1" applyFill="1" applyBorder="1" applyProtection="1">
      <protection locked="0"/>
    </xf>
    <xf numFmtId="0" fontId="5" fillId="5" borderId="23" xfId="3" applyFont="1" applyFill="1" applyBorder="1" applyAlignment="1">
      <alignment horizontal="center"/>
    </xf>
    <xf numFmtId="0" fontId="5" fillId="5" borderId="24" xfId="3" applyFont="1" applyFill="1" applyBorder="1" applyAlignment="1">
      <alignment horizontal="center"/>
    </xf>
    <xf numFmtId="0" fontId="5" fillId="5" borderId="25" xfId="3" applyFont="1" applyFill="1" applyBorder="1" applyAlignment="1">
      <alignment horizontal="center"/>
    </xf>
    <xf numFmtId="49" fontId="34" fillId="0" borderId="23" xfId="3" applyNumberFormat="1" applyFont="1" applyBorder="1" applyAlignment="1" applyProtection="1">
      <alignment horizontal="center"/>
      <protection locked="0"/>
    </xf>
    <xf numFmtId="49" fontId="34" fillId="0" borderId="25" xfId="3" applyNumberFormat="1" applyFont="1" applyBorder="1" applyAlignment="1" applyProtection="1">
      <alignment horizontal="center"/>
      <protection locked="0"/>
    </xf>
    <xf numFmtId="43" fontId="35" fillId="0" borderId="11" xfId="4" applyFont="1" applyFill="1" applyBorder="1" applyAlignment="1" applyProtection="1">
      <alignment horizontal="left"/>
      <protection locked="0"/>
    </xf>
    <xf numFmtId="43" fontId="35" fillId="0" borderId="12" xfId="4" applyFont="1" applyFill="1" applyBorder="1" applyAlignment="1" applyProtection="1">
      <alignment horizontal="left"/>
      <protection locked="0"/>
    </xf>
    <xf numFmtId="43" fontId="35" fillId="0" borderId="13" xfId="4" applyFont="1" applyFill="1" applyBorder="1" applyAlignment="1" applyProtection="1">
      <alignment horizontal="left"/>
      <protection locked="0"/>
    </xf>
    <xf numFmtId="43" fontId="35" fillId="0" borderId="14" xfId="4" applyFont="1" applyFill="1" applyBorder="1" applyAlignment="1" applyProtection="1">
      <alignment horizontal="left"/>
      <protection locked="0"/>
    </xf>
    <xf numFmtId="43" fontId="35" fillId="0" borderId="15" xfId="4" applyFont="1" applyFill="1" applyBorder="1" applyAlignment="1" applyProtection="1">
      <alignment horizontal="left"/>
      <protection locked="0"/>
    </xf>
    <xf numFmtId="43" fontId="35" fillId="0" borderId="16" xfId="4" applyFont="1" applyFill="1" applyBorder="1" applyAlignment="1" applyProtection="1">
      <alignment horizontal="left"/>
      <protection locked="0"/>
    </xf>
    <xf numFmtId="43" fontId="5" fillId="0" borderId="11" xfId="4" applyFont="1" applyFill="1" applyBorder="1" applyAlignment="1" applyProtection="1">
      <alignment horizontal="left"/>
      <protection locked="0"/>
    </xf>
    <xf numFmtId="43" fontId="5" fillId="0" borderId="12" xfId="4" applyFont="1" applyFill="1" applyBorder="1" applyAlignment="1" applyProtection="1">
      <alignment horizontal="left"/>
      <protection locked="0"/>
    </xf>
    <xf numFmtId="43" fontId="5" fillId="0" borderId="13" xfId="4" applyFont="1" applyFill="1" applyBorder="1" applyAlignment="1" applyProtection="1">
      <alignment horizontal="left"/>
      <protection locked="0"/>
    </xf>
    <xf numFmtId="0" fontId="51" fillId="19" borderId="23" xfId="0" applyFont="1" applyFill="1" applyBorder="1" applyAlignment="1" applyProtection="1">
      <alignment horizontal="center" wrapText="1"/>
      <protection hidden="1"/>
    </xf>
    <xf numFmtId="0" fontId="51" fillId="19" borderId="24" xfId="0" applyFont="1" applyFill="1" applyBorder="1" applyAlignment="1" applyProtection="1">
      <alignment horizontal="center" wrapText="1"/>
      <protection hidden="1"/>
    </xf>
    <xf numFmtId="0" fontId="51" fillId="19" borderId="25" xfId="0" applyFont="1" applyFill="1" applyBorder="1" applyAlignment="1" applyProtection="1">
      <alignment horizontal="center" wrapText="1"/>
      <protection hidden="1"/>
    </xf>
    <xf numFmtId="0" fontId="11" fillId="11" borderId="0" xfId="0" applyFont="1" applyFill="1" applyAlignment="1" applyProtection="1">
      <alignment horizontal="left" wrapText="1"/>
      <protection hidden="1"/>
    </xf>
    <xf numFmtId="0" fontId="5" fillId="3" borderId="23" xfId="0" applyFont="1" applyFill="1" applyBorder="1" applyAlignment="1" applyProtection="1">
      <alignment horizontal="right" wrapText="1"/>
      <protection hidden="1"/>
    </xf>
    <xf numFmtId="0" fontId="5" fillId="3" borderId="24" xfId="0" applyFont="1" applyFill="1" applyBorder="1" applyAlignment="1" applyProtection="1">
      <alignment horizontal="right" wrapText="1"/>
      <protection hidden="1"/>
    </xf>
    <xf numFmtId="0" fontId="5" fillId="20" borderId="23" xfId="0" applyFont="1" applyFill="1" applyBorder="1" applyAlignment="1" applyProtection="1">
      <alignment horizontal="right" wrapText="1"/>
      <protection hidden="1"/>
    </xf>
    <xf numFmtId="0" fontId="5" fillId="20" borderId="24" xfId="0" applyFont="1" applyFill="1" applyBorder="1" applyAlignment="1" applyProtection="1">
      <alignment horizontal="right" wrapText="1"/>
      <protection hidden="1"/>
    </xf>
    <xf numFmtId="0" fontId="2" fillId="18" borderId="23" xfId="0" applyFont="1" applyFill="1" applyBorder="1" applyAlignment="1" applyProtection="1">
      <alignment horizontal="center" vertical="center" wrapText="1"/>
      <protection hidden="1"/>
    </xf>
    <xf numFmtId="0" fontId="2" fillId="18" borderId="24" xfId="0" applyFont="1" applyFill="1" applyBorder="1" applyAlignment="1" applyProtection="1">
      <alignment horizontal="center" vertical="center" wrapText="1"/>
      <protection hidden="1"/>
    </xf>
    <xf numFmtId="0" fontId="5" fillId="11" borderId="33" xfId="0" applyFont="1" applyFill="1" applyBorder="1" applyAlignment="1" applyProtection="1">
      <alignment horizontal="center" vertical="center" wrapText="1"/>
      <protection hidden="1"/>
    </xf>
    <xf numFmtId="0" fontId="5" fillId="11" borderId="42" xfId="0" applyFont="1" applyFill="1" applyBorder="1" applyAlignment="1" applyProtection="1">
      <alignment horizontal="center" vertical="center" wrapText="1"/>
      <protection hidden="1"/>
    </xf>
    <xf numFmtId="0" fontId="5" fillId="11" borderId="50" xfId="0" applyFont="1" applyFill="1" applyBorder="1" applyAlignment="1" applyProtection="1">
      <alignment horizontal="center" vertical="center" wrapText="1"/>
      <protection hidden="1"/>
    </xf>
    <xf numFmtId="0" fontId="0" fillId="11" borderId="77" xfId="0" applyFill="1" applyBorder="1" applyAlignment="1" applyProtection="1">
      <alignment horizontal="left" vertical="center" wrapText="1"/>
      <protection hidden="1"/>
    </xf>
    <xf numFmtId="0" fontId="0" fillId="11" borderId="78" xfId="0" applyFill="1" applyBorder="1" applyAlignment="1" applyProtection="1">
      <alignment horizontal="left" vertical="center" wrapText="1"/>
      <protection hidden="1"/>
    </xf>
    <xf numFmtId="0" fontId="0" fillId="11" borderId="75" xfId="0" applyFill="1" applyBorder="1" applyAlignment="1" applyProtection="1">
      <alignment horizontal="left" vertical="center" wrapText="1"/>
      <protection hidden="1"/>
    </xf>
    <xf numFmtId="0" fontId="5" fillId="11" borderId="80" xfId="0" applyFont="1" applyFill="1" applyBorder="1" applyAlignment="1" applyProtection="1">
      <alignment horizontal="center" vertical="center" wrapText="1"/>
      <protection hidden="1"/>
    </xf>
    <xf numFmtId="0" fontId="11" fillId="11" borderId="80" xfId="0" applyFont="1" applyFill="1" applyBorder="1" applyAlignment="1" applyProtection="1">
      <alignment horizontal="center" vertical="center" wrapText="1"/>
      <protection hidden="1"/>
    </xf>
    <xf numFmtId="0" fontId="11" fillId="11" borderId="42" xfId="0" applyFont="1" applyFill="1" applyBorder="1" applyAlignment="1" applyProtection="1">
      <alignment horizontal="center" vertical="center" wrapText="1"/>
      <protection hidden="1"/>
    </xf>
    <xf numFmtId="0" fontId="11" fillId="11" borderId="50" xfId="0" applyFont="1" applyFill="1" applyBorder="1" applyAlignment="1" applyProtection="1">
      <alignment horizontal="center" vertical="center" wrapText="1"/>
      <protection hidden="1"/>
    </xf>
    <xf numFmtId="0" fontId="11" fillId="11" borderId="46" xfId="0" applyFont="1" applyFill="1" applyBorder="1" applyAlignment="1" applyProtection="1">
      <alignment horizontal="left" vertical="center" wrapText="1"/>
      <protection hidden="1"/>
    </xf>
    <xf numFmtId="0" fontId="11" fillId="11" borderId="34" xfId="0" applyFont="1" applyFill="1" applyBorder="1" applyAlignment="1" applyProtection="1">
      <alignment horizontal="left" vertical="center" wrapText="1"/>
      <protection hidden="1"/>
    </xf>
    <xf numFmtId="0" fontId="11" fillId="11" borderId="29" xfId="0" applyFont="1" applyFill="1" applyBorder="1" applyAlignment="1" applyProtection="1">
      <alignment horizontal="left" vertical="center" wrapText="1"/>
      <protection hidden="1"/>
    </xf>
    <xf numFmtId="0" fontId="2" fillId="18" borderId="73" xfId="0" applyFont="1" applyFill="1" applyBorder="1" applyAlignment="1" applyProtection="1">
      <alignment horizontal="center" vertical="center" wrapText="1"/>
      <protection hidden="1"/>
    </xf>
    <xf numFmtId="0" fontId="11" fillId="11" borderId="33" xfId="0" applyFont="1" applyFill="1" applyBorder="1" applyAlignment="1" applyProtection="1">
      <alignment horizontal="left" vertical="center" wrapText="1"/>
      <protection hidden="1"/>
    </xf>
    <xf numFmtId="0" fontId="11" fillId="11" borderId="42" xfId="0" applyFont="1" applyFill="1" applyBorder="1" applyAlignment="1" applyProtection="1">
      <alignment horizontal="left" vertical="center" wrapText="1"/>
      <protection hidden="1"/>
    </xf>
    <xf numFmtId="0" fontId="11" fillId="11" borderId="50" xfId="0" applyFont="1" applyFill="1" applyBorder="1" applyAlignment="1" applyProtection="1">
      <alignment horizontal="left" vertical="center" wrapText="1"/>
      <protection hidden="1"/>
    </xf>
    <xf numFmtId="0" fontId="5" fillId="11" borderId="41" xfId="0" applyFont="1" applyFill="1" applyBorder="1" applyAlignment="1" applyProtection="1">
      <alignment horizontal="center" vertical="center" wrapText="1"/>
      <protection hidden="1"/>
    </xf>
    <xf numFmtId="0" fontId="5" fillId="11" borderId="39" xfId="0" applyFont="1" applyFill="1" applyBorder="1" applyAlignment="1" applyProtection="1">
      <alignment horizontal="center" vertical="center" wrapText="1"/>
      <protection hidden="1"/>
    </xf>
    <xf numFmtId="0" fontId="11" fillId="11" borderId="46" xfId="0" applyFont="1" applyFill="1" applyBorder="1" applyAlignment="1" applyProtection="1">
      <alignment horizontal="center" wrapText="1"/>
      <protection hidden="1"/>
    </xf>
    <xf numFmtId="0" fontId="11" fillId="11" borderId="50" xfId="0" applyFont="1" applyFill="1" applyBorder="1" applyAlignment="1" applyProtection="1">
      <alignment horizontal="center" wrapText="1"/>
      <protection hidden="1"/>
    </xf>
    <xf numFmtId="0" fontId="11" fillId="11" borderId="47" xfId="0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Alignment="1" applyProtection="1">
      <alignment horizontal="center" vertical="center" wrapText="1"/>
      <protection hidden="1"/>
    </xf>
    <xf numFmtId="0" fontId="11" fillId="11" borderId="48" xfId="0" applyFont="1" applyFill="1" applyBorder="1" applyAlignment="1" applyProtection="1">
      <alignment horizontal="center" vertical="center" wrapText="1"/>
      <protection hidden="1"/>
    </xf>
    <xf numFmtId="0" fontId="35" fillId="11" borderId="0" xfId="0" applyFont="1" applyFill="1" applyAlignment="1" applyProtection="1">
      <alignment horizontal="center"/>
      <protection hidden="1"/>
    </xf>
    <xf numFmtId="0" fontId="35" fillId="11" borderId="5" xfId="0" applyFont="1" applyFill="1" applyBorder="1" applyAlignment="1" applyProtection="1">
      <alignment horizontal="center"/>
      <protection hidden="1"/>
    </xf>
    <xf numFmtId="0" fontId="38" fillId="27" borderId="0" xfId="0" applyFont="1" applyFill="1" applyAlignment="1">
      <alignment horizontal="center" vertical="center"/>
    </xf>
    <xf numFmtId="0" fontId="5" fillId="24" borderId="0" xfId="0" applyFont="1" applyFill="1" applyAlignment="1" applyProtection="1">
      <alignment horizontal="center"/>
      <protection hidden="1"/>
    </xf>
    <xf numFmtId="0" fontId="38" fillId="11" borderId="4" xfId="0" applyFont="1" applyFill="1" applyBorder="1" applyAlignment="1" applyProtection="1">
      <alignment horizontal="center"/>
      <protection hidden="1"/>
    </xf>
    <xf numFmtId="0" fontId="38" fillId="11" borderId="0" xfId="0" applyFont="1" applyFill="1" applyAlignment="1" applyProtection="1">
      <alignment horizontal="center"/>
      <protection hidden="1"/>
    </xf>
    <xf numFmtId="0" fontId="5" fillId="11" borderId="0" xfId="0" applyFont="1" applyFill="1" applyAlignment="1" applyProtection="1">
      <alignment horizontal="center"/>
      <protection hidden="1"/>
    </xf>
    <xf numFmtId="0" fontId="51" fillId="21" borderId="23" xfId="0" applyFont="1" applyFill="1" applyBorder="1" applyAlignment="1" applyProtection="1">
      <alignment horizontal="center"/>
      <protection hidden="1"/>
    </xf>
    <xf numFmtId="0" fontId="51" fillId="21" borderId="24" xfId="0" applyFont="1" applyFill="1" applyBorder="1" applyAlignment="1" applyProtection="1">
      <alignment horizontal="center"/>
      <protection hidden="1"/>
    </xf>
    <xf numFmtId="0" fontId="51" fillId="21" borderId="25" xfId="0" applyFont="1" applyFill="1" applyBorder="1" applyAlignment="1" applyProtection="1">
      <alignment horizontal="center"/>
      <protection hidden="1"/>
    </xf>
    <xf numFmtId="0" fontId="5" fillId="11" borderId="23" xfId="0" applyFont="1" applyFill="1" applyBorder="1" applyAlignment="1" applyProtection="1">
      <alignment horizontal="center"/>
      <protection hidden="1"/>
    </xf>
    <xf numFmtId="0" fontId="5" fillId="11" borderId="24" xfId="0" applyFont="1" applyFill="1" applyBorder="1" applyAlignment="1" applyProtection="1">
      <alignment horizontal="center"/>
      <protection hidden="1"/>
    </xf>
    <xf numFmtId="0" fontId="5" fillId="11" borderId="25" xfId="0" applyFont="1" applyFill="1" applyBorder="1" applyAlignment="1" applyProtection="1">
      <alignment horizontal="center"/>
      <protection hidden="1"/>
    </xf>
    <xf numFmtId="0" fontId="1" fillId="23" borderId="50" xfId="0" applyFont="1" applyFill="1" applyBorder="1" applyAlignment="1" applyProtection="1">
      <alignment horizontal="center" vertical="center" wrapText="1"/>
      <protection hidden="1"/>
    </xf>
    <xf numFmtId="0" fontId="1" fillId="23" borderId="15" xfId="0" applyFont="1" applyFill="1" applyBorder="1" applyAlignment="1" applyProtection="1">
      <alignment horizontal="center" vertical="center" wrapText="1"/>
      <protection hidden="1"/>
    </xf>
    <xf numFmtId="0" fontId="3" fillId="5" borderId="15" xfId="0" applyFont="1" applyFill="1" applyBorder="1" applyAlignment="1" applyProtection="1">
      <alignment horizontal="center" vertical="center" wrapText="1"/>
      <protection hidden="1"/>
    </xf>
    <xf numFmtId="0" fontId="34" fillId="11" borderId="27" xfId="0" applyFont="1" applyFill="1" applyBorder="1" applyAlignment="1" applyProtection="1">
      <alignment horizontal="center" vertical="center" wrapText="1"/>
      <protection hidden="1"/>
    </xf>
    <xf numFmtId="0" fontId="34" fillId="11" borderId="28" xfId="0" applyFont="1" applyFill="1" applyBorder="1" applyAlignment="1" applyProtection="1">
      <alignment horizontal="center" vertical="center" wrapText="1"/>
      <protection hidden="1"/>
    </xf>
    <xf numFmtId="0" fontId="34" fillId="11" borderId="29" xfId="0" applyFont="1" applyFill="1" applyBorder="1" applyAlignment="1" applyProtection="1">
      <alignment horizontal="center" vertical="center" wrapText="1"/>
      <protection hidden="1"/>
    </xf>
    <xf numFmtId="0" fontId="34" fillId="11" borderId="30" xfId="0" applyFont="1" applyFill="1" applyBorder="1" applyAlignment="1" applyProtection="1">
      <alignment horizontal="center" vertical="center" wrapText="1"/>
      <protection hidden="1"/>
    </xf>
    <xf numFmtId="0" fontId="34" fillId="11" borderId="41" xfId="0" applyFont="1" applyFill="1" applyBorder="1" applyAlignment="1" applyProtection="1">
      <alignment horizontal="center" vertical="center" wrapText="1"/>
      <protection hidden="1"/>
    </xf>
    <xf numFmtId="0" fontId="34" fillId="11" borderId="39" xfId="0" applyFont="1" applyFill="1" applyBorder="1" applyAlignment="1" applyProtection="1">
      <alignment horizontal="center" vertical="center" wrapText="1"/>
      <protection hidden="1"/>
    </xf>
    <xf numFmtId="0" fontId="39" fillId="11" borderId="0" xfId="0" applyFont="1" applyFill="1" applyAlignment="1">
      <alignment horizontal="left" vertical="center" wrapText="1"/>
    </xf>
    <xf numFmtId="0" fontId="11" fillId="11" borderId="0" xfId="0" applyFont="1" applyFill="1" applyAlignment="1">
      <alignment horizontal="left" vertical="center" wrapText="1"/>
    </xf>
    <xf numFmtId="0" fontId="43" fillId="11" borderId="48" xfId="0" applyFont="1" applyFill="1" applyBorder="1" applyAlignment="1">
      <alignment horizontal="left" vertical="center"/>
    </xf>
    <xf numFmtId="0" fontId="36" fillId="11" borderId="41" xfId="0" applyFont="1" applyFill="1" applyBorder="1" applyAlignment="1">
      <alignment horizontal="center" vertical="center" wrapText="1"/>
    </xf>
    <xf numFmtId="0" fontId="36" fillId="11" borderId="37" xfId="0" applyFont="1" applyFill="1" applyBorder="1" applyAlignment="1">
      <alignment horizontal="center" vertical="center" wrapText="1"/>
    </xf>
    <xf numFmtId="0" fontId="36" fillId="11" borderId="39" xfId="0" applyFont="1" applyFill="1" applyBorder="1" applyAlignment="1">
      <alignment horizontal="center" vertical="center" wrapText="1"/>
    </xf>
    <xf numFmtId="0" fontId="56" fillId="11" borderId="46" xfId="0" applyFont="1" applyFill="1" applyBorder="1" applyAlignment="1">
      <alignment horizontal="left" vertical="center" wrapText="1"/>
    </xf>
    <xf numFmtId="0" fontId="56" fillId="11" borderId="47" xfId="0" applyFont="1" applyFill="1" applyBorder="1" applyAlignment="1">
      <alignment horizontal="left" vertical="center" wrapText="1"/>
    </xf>
    <xf numFmtId="0" fontId="56" fillId="11" borderId="49" xfId="0" applyFont="1" applyFill="1" applyBorder="1" applyAlignment="1">
      <alignment horizontal="left" vertical="center" wrapText="1"/>
    </xf>
    <xf numFmtId="0" fontId="11" fillId="11" borderId="34" xfId="0" applyFont="1" applyFill="1" applyBorder="1" applyAlignment="1">
      <alignment horizontal="left" wrapText="1"/>
    </xf>
    <xf numFmtId="0" fontId="11" fillId="11" borderId="0" xfId="0" applyFont="1" applyFill="1" applyAlignment="1">
      <alignment horizontal="left" wrapText="1"/>
    </xf>
    <xf numFmtId="0" fontId="11" fillId="11" borderId="35" xfId="0" applyFont="1" applyFill="1" applyBorder="1" applyAlignment="1">
      <alignment horizontal="left" wrapText="1"/>
    </xf>
    <xf numFmtId="0" fontId="11" fillId="11" borderId="29" xfId="0" applyFont="1" applyFill="1" applyBorder="1" applyAlignment="1">
      <alignment horizontal="left" wrapText="1"/>
    </xf>
    <xf numFmtId="0" fontId="11" fillId="11" borderId="48" xfId="0" applyFont="1" applyFill="1" applyBorder="1" applyAlignment="1">
      <alignment horizontal="left" wrapText="1"/>
    </xf>
    <xf numFmtId="0" fontId="11" fillId="11" borderId="30" xfId="0" applyFont="1" applyFill="1" applyBorder="1" applyAlignment="1">
      <alignment horizontal="left" wrapText="1"/>
    </xf>
    <xf numFmtId="0" fontId="42" fillId="11" borderId="15" xfId="0" applyFont="1" applyFill="1" applyBorder="1" applyAlignment="1">
      <alignment horizontal="center" vertical="center" wrapText="1"/>
    </xf>
    <xf numFmtId="0" fontId="58" fillId="11" borderId="46" xfId="0" applyFont="1" applyFill="1" applyBorder="1" applyAlignment="1">
      <alignment horizontal="left" vertical="center" wrapText="1"/>
    </xf>
    <xf numFmtId="0" fontId="58" fillId="11" borderId="47" xfId="0" applyFont="1" applyFill="1" applyBorder="1" applyAlignment="1">
      <alignment horizontal="left" vertical="center" wrapText="1"/>
    </xf>
    <xf numFmtId="0" fontId="58" fillId="11" borderId="49" xfId="0" applyFont="1" applyFill="1" applyBorder="1" applyAlignment="1">
      <alignment horizontal="left" vertical="center" wrapText="1"/>
    </xf>
    <xf numFmtId="0" fontId="58" fillId="11" borderId="29" xfId="0" applyFont="1" applyFill="1" applyBorder="1" applyAlignment="1">
      <alignment horizontal="left" vertical="center" wrapText="1"/>
    </xf>
    <xf numFmtId="0" fontId="58" fillId="11" borderId="48" xfId="0" applyFont="1" applyFill="1" applyBorder="1" applyAlignment="1">
      <alignment horizontal="left" vertical="center" wrapText="1"/>
    </xf>
    <xf numFmtId="0" fontId="58" fillId="11" borderId="30" xfId="0" applyFont="1" applyFill="1" applyBorder="1" applyAlignment="1">
      <alignment horizontal="left" vertical="center" wrapText="1"/>
    </xf>
    <xf numFmtId="0" fontId="56" fillId="5" borderId="15" xfId="0" applyFont="1" applyFill="1" applyBorder="1" applyAlignment="1">
      <alignment horizontal="center" vertical="center" wrapText="1"/>
    </xf>
    <xf numFmtId="0" fontId="5" fillId="21" borderId="23" xfId="0" applyFont="1" applyFill="1" applyBorder="1" applyAlignment="1">
      <alignment horizontal="center"/>
    </xf>
    <xf numFmtId="0" fontId="5" fillId="21" borderId="24" xfId="0" applyFont="1" applyFill="1" applyBorder="1" applyAlignment="1">
      <alignment horizontal="center"/>
    </xf>
    <xf numFmtId="0" fontId="5" fillId="21" borderId="25" xfId="0" applyFont="1" applyFill="1" applyBorder="1" applyAlignment="1">
      <alignment horizontal="center"/>
    </xf>
    <xf numFmtId="0" fontId="35" fillId="11" borderId="48" xfId="0" applyFont="1" applyFill="1" applyBorder="1" applyAlignment="1">
      <alignment vertical="center"/>
    </xf>
    <xf numFmtId="0" fontId="11" fillId="11" borderId="33" xfId="0" applyFont="1" applyFill="1" applyBorder="1" applyAlignment="1">
      <alignment horizontal="center" vertical="center" wrapText="1"/>
    </xf>
    <xf numFmtId="0" fontId="11" fillId="11" borderId="42" xfId="0" applyFont="1" applyFill="1" applyBorder="1" applyAlignment="1">
      <alignment horizontal="center" vertical="center" wrapText="1"/>
    </xf>
    <xf numFmtId="0" fontId="11" fillId="11" borderId="50" xfId="0" applyFont="1" applyFill="1" applyBorder="1" applyAlignment="1">
      <alignment horizontal="center" vertical="center" wrapText="1"/>
    </xf>
    <xf numFmtId="0" fontId="35" fillId="9" borderId="41" xfId="0" applyFont="1" applyFill="1" applyBorder="1" applyAlignment="1">
      <alignment horizontal="center"/>
    </xf>
    <xf numFmtId="0" fontId="35" fillId="9" borderId="37" xfId="0" applyFont="1" applyFill="1" applyBorder="1" applyAlignment="1">
      <alignment horizontal="center"/>
    </xf>
    <xf numFmtId="0" fontId="35" fillId="9" borderId="39" xfId="0" applyFont="1" applyFill="1" applyBorder="1" applyAlignment="1">
      <alignment horizontal="center"/>
    </xf>
    <xf numFmtId="0" fontId="35" fillId="22" borderId="41" xfId="0" applyFont="1" applyFill="1" applyBorder="1" applyAlignment="1">
      <alignment horizontal="center"/>
    </xf>
    <xf numFmtId="0" fontId="35" fillId="22" borderId="37" xfId="0" applyFont="1" applyFill="1" applyBorder="1" applyAlignment="1">
      <alignment horizontal="center"/>
    </xf>
    <xf numFmtId="0" fontId="35" fillId="22" borderId="39" xfId="0" applyFont="1" applyFill="1" applyBorder="1" applyAlignment="1">
      <alignment horizontal="center"/>
    </xf>
    <xf numFmtId="0" fontId="42" fillId="11" borderId="0" xfId="0" applyFont="1" applyFill="1" applyAlignment="1">
      <alignment horizontal="left" vertical="center"/>
    </xf>
    <xf numFmtId="0" fontId="50" fillId="11" borderId="0" xfId="0" applyFont="1" applyFill="1" applyAlignment="1">
      <alignment horizontal="left" vertical="center"/>
    </xf>
    <xf numFmtId="0" fontId="34" fillId="11" borderId="0" xfId="0" applyFont="1" applyFill="1" applyAlignment="1">
      <alignment horizontal="left" vertical="center"/>
    </xf>
    <xf numFmtId="0" fontId="35" fillId="14" borderId="41" xfId="0" applyFont="1" applyFill="1" applyBorder="1" applyAlignment="1">
      <alignment horizontal="center"/>
    </xf>
    <xf numFmtId="0" fontId="35" fillId="14" borderId="39" xfId="0" applyFont="1" applyFill="1" applyBorder="1" applyAlignment="1">
      <alignment horizontal="center"/>
    </xf>
    <xf numFmtId="0" fontId="36" fillId="9" borderId="41" xfId="0" applyFont="1" applyFill="1" applyBorder="1" applyAlignment="1">
      <alignment horizontal="center" vertical="center"/>
    </xf>
    <xf numFmtId="0" fontId="36" fillId="9" borderId="37" xfId="0" applyFont="1" applyFill="1" applyBorder="1" applyAlignment="1">
      <alignment horizontal="center" vertical="center"/>
    </xf>
    <xf numFmtId="0" fontId="36" fillId="9" borderId="39" xfId="0" applyFont="1" applyFill="1" applyBorder="1" applyAlignment="1">
      <alignment horizontal="center" vertical="center"/>
    </xf>
    <xf numFmtId="0" fontId="44" fillId="11" borderId="41" xfId="0" applyFont="1" applyFill="1" applyBorder="1" applyAlignment="1">
      <alignment horizontal="center" vertical="center" wrapText="1"/>
    </xf>
    <xf numFmtId="0" fontId="44" fillId="11" borderId="37" xfId="0" applyFont="1" applyFill="1" applyBorder="1" applyAlignment="1">
      <alignment horizontal="center" vertical="center" wrapText="1"/>
    </xf>
    <xf numFmtId="0" fontId="44" fillId="11" borderId="39" xfId="0" applyFont="1" applyFill="1" applyBorder="1" applyAlignment="1">
      <alignment horizontal="center" vertical="center" wrapText="1"/>
    </xf>
    <xf numFmtId="0" fontId="11" fillId="27" borderId="0" xfId="0" applyFont="1" applyFill="1" applyAlignment="1">
      <alignment horizontal="center" vertical="center"/>
    </xf>
    <xf numFmtId="0" fontId="50" fillId="11" borderId="0" xfId="0" applyFont="1" applyFill="1" applyAlignment="1" applyProtection="1">
      <alignment horizontal="center"/>
      <protection hidden="1"/>
    </xf>
    <xf numFmtId="0" fontId="0" fillId="11" borderId="0" xfId="0" applyFill="1" applyAlignment="1" applyProtection="1">
      <alignment horizontal="center"/>
      <protection hidden="1"/>
    </xf>
    <xf numFmtId="0" fontId="38" fillId="11" borderId="80" xfId="0" applyFont="1" applyFill="1" applyBorder="1" applyAlignment="1" applyProtection="1">
      <alignment horizontal="center" vertical="center" wrapText="1"/>
      <protection hidden="1"/>
    </xf>
    <xf numFmtId="0" fontId="38" fillId="11" borderId="42" xfId="0" applyFont="1" applyFill="1" applyBorder="1" applyAlignment="1" applyProtection="1">
      <alignment horizontal="center" vertical="center" wrapText="1"/>
      <protection hidden="1"/>
    </xf>
    <xf numFmtId="0" fontId="38" fillId="11" borderId="50" xfId="0" applyFont="1" applyFill="1" applyBorder="1" applyAlignment="1" applyProtection="1">
      <alignment horizontal="center" vertical="center" wrapText="1"/>
      <protection hidden="1"/>
    </xf>
    <xf numFmtId="0" fontId="51" fillId="21" borderId="23" xfId="0" applyFont="1" applyFill="1" applyBorder="1" applyAlignment="1">
      <alignment horizontal="center" vertical="center"/>
    </xf>
    <xf numFmtId="0" fontId="51" fillId="21" borderId="24" xfId="0" applyFont="1" applyFill="1" applyBorder="1" applyAlignment="1">
      <alignment horizontal="center" vertical="center"/>
    </xf>
    <xf numFmtId="0" fontId="51" fillId="21" borderId="25" xfId="0" applyFont="1" applyFill="1" applyBorder="1" applyAlignment="1">
      <alignment horizontal="center" vertical="center"/>
    </xf>
    <xf numFmtId="0" fontId="11" fillId="11" borderId="34" xfId="0" applyFont="1" applyFill="1" applyBorder="1" applyAlignment="1">
      <alignment horizontal="left" vertical="center" wrapText="1"/>
    </xf>
    <xf numFmtId="0" fontId="11" fillId="11" borderId="35" xfId="0" applyFont="1" applyFill="1" applyBorder="1" applyAlignment="1">
      <alignment horizontal="left" vertical="center" wrapText="1"/>
    </xf>
    <xf numFmtId="0" fontId="59" fillId="11" borderId="0" xfId="0" applyFont="1" applyFill="1" applyAlignment="1">
      <alignment horizontal="left" vertical="center" wrapText="1"/>
    </xf>
    <xf numFmtId="0" fontId="36" fillId="9" borderId="15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left" vertical="center" wrapText="1"/>
    </xf>
    <xf numFmtId="0" fontId="59" fillId="11" borderId="35" xfId="0" applyFont="1" applyFill="1" applyBorder="1" applyAlignment="1">
      <alignment horizontal="left" vertical="center" wrapText="1"/>
    </xf>
    <xf numFmtId="0" fontId="63" fillId="11" borderId="46" xfId="0" applyFont="1" applyFill="1" applyBorder="1" applyAlignment="1">
      <alignment horizontal="left" vertical="center" wrapText="1"/>
    </xf>
    <xf numFmtId="0" fontId="63" fillId="11" borderId="47" xfId="0" applyFont="1" applyFill="1" applyBorder="1" applyAlignment="1">
      <alignment horizontal="left" vertical="center" wrapText="1"/>
    </xf>
    <xf numFmtId="0" fontId="63" fillId="11" borderId="49" xfId="0" applyFont="1" applyFill="1" applyBorder="1" applyAlignment="1">
      <alignment horizontal="left" vertical="center" wrapText="1"/>
    </xf>
    <xf numFmtId="0" fontId="63" fillId="11" borderId="29" xfId="0" applyFont="1" applyFill="1" applyBorder="1" applyAlignment="1">
      <alignment horizontal="left" vertical="center" wrapText="1"/>
    </xf>
    <xf numFmtId="0" fontId="63" fillId="11" borderId="48" xfId="0" applyFont="1" applyFill="1" applyBorder="1" applyAlignment="1">
      <alignment horizontal="left" vertical="center" wrapText="1"/>
    </xf>
    <xf numFmtId="0" fontId="63" fillId="11" borderId="30" xfId="0" applyFont="1" applyFill="1" applyBorder="1" applyAlignment="1">
      <alignment horizontal="left" vertical="center" wrapText="1"/>
    </xf>
    <xf numFmtId="0" fontId="39" fillId="11" borderId="46" xfId="0" applyFont="1" applyFill="1" applyBorder="1" applyAlignment="1">
      <alignment horizontal="left" wrapText="1"/>
    </xf>
    <xf numFmtId="0" fontId="39" fillId="11" borderId="47" xfId="0" applyFont="1" applyFill="1" applyBorder="1" applyAlignment="1">
      <alignment horizontal="left" wrapText="1"/>
    </xf>
    <xf numFmtId="0" fontId="39" fillId="11" borderId="49" xfId="0" applyFont="1" applyFill="1" applyBorder="1" applyAlignment="1">
      <alignment horizontal="left" wrapText="1"/>
    </xf>
    <xf numFmtId="0" fontId="36" fillId="5" borderId="6" xfId="0" applyFont="1" applyFill="1" applyBorder="1" applyAlignment="1" applyProtection="1">
      <alignment horizontal="center" vertical="center"/>
      <protection hidden="1"/>
    </xf>
    <xf numFmtId="0" fontId="36" fillId="5" borderId="4" xfId="0" applyFont="1" applyFill="1" applyBorder="1" applyAlignment="1" applyProtection="1">
      <alignment horizontal="center" vertical="center"/>
      <protection hidden="1"/>
    </xf>
    <xf numFmtId="0" fontId="36" fillId="5" borderId="8" xfId="0" applyFont="1" applyFill="1" applyBorder="1" applyAlignment="1" applyProtection="1">
      <alignment horizontal="center" vertical="center"/>
      <protection hidden="1"/>
    </xf>
    <xf numFmtId="0" fontId="36" fillId="5" borderId="6" xfId="0" applyFont="1" applyFill="1" applyBorder="1" applyAlignment="1" applyProtection="1">
      <alignment horizontal="center" vertical="center" wrapText="1"/>
      <protection hidden="1"/>
    </xf>
    <xf numFmtId="0" fontId="36" fillId="5" borderId="4" xfId="0" applyFont="1" applyFill="1" applyBorder="1" applyAlignment="1" applyProtection="1">
      <alignment horizontal="center" vertical="center" wrapText="1"/>
      <protection hidden="1"/>
    </xf>
    <xf numFmtId="0" fontId="36" fillId="5" borderId="8" xfId="0" applyFont="1" applyFill="1" applyBorder="1" applyAlignment="1" applyProtection="1">
      <alignment horizontal="center" vertical="center" wrapText="1"/>
      <protection hidden="1"/>
    </xf>
    <xf numFmtId="0" fontId="44" fillId="11" borderId="42" xfId="0" applyFont="1" applyFill="1" applyBorder="1" applyAlignment="1" applyProtection="1">
      <alignment horizontal="center" vertical="center" wrapText="1"/>
      <protection hidden="1"/>
    </xf>
    <xf numFmtId="0" fontId="44" fillId="11" borderId="76" xfId="0" applyFont="1" applyFill="1" applyBorder="1" applyAlignment="1" applyProtection="1">
      <alignment horizontal="center" vertical="center" wrapText="1"/>
      <protection hidden="1"/>
    </xf>
    <xf numFmtId="0" fontId="44" fillId="11" borderId="26" xfId="0" applyFont="1" applyFill="1" applyBorder="1" applyAlignment="1" applyProtection="1">
      <alignment horizontal="center" vertical="center"/>
      <protection hidden="1"/>
    </xf>
    <xf numFmtId="0" fontId="44" fillId="11" borderId="22" xfId="0" applyFont="1" applyFill="1" applyBorder="1" applyAlignment="1" applyProtection="1">
      <alignment horizontal="center" vertical="center"/>
      <protection hidden="1"/>
    </xf>
    <xf numFmtId="0" fontId="44" fillId="11" borderId="31" xfId="0" applyFont="1" applyFill="1" applyBorder="1" applyAlignment="1" applyProtection="1">
      <alignment horizontal="center" vertical="center"/>
      <protection hidden="1"/>
    </xf>
    <xf numFmtId="0" fontId="36" fillId="3" borderId="83" xfId="0" applyFont="1" applyFill="1" applyBorder="1" applyAlignment="1" applyProtection="1">
      <alignment horizontal="center" vertical="center" wrapText="1"/>
      <protection hidden="1"/>
    </xf>
    <xf numFmtId="0" fontId="36" fillId="3" borderId="73" xfId="0" applyFont="1" applyFill="1" applyBorder="1" applyAlignment="1" applyProtection="1">
      <alignment horizontal="center" vertical="center" wrapText="1"/>
      <protection hidden="1"/>
    </xf>
    <xf numFmtId="0" fontId="2" fillId="20" borderId="23" xfId="0" applyFont="1" applyFill="1" applyBorder="1" applyAlignment="1" applyProtection="1">
      <alignment horizontal="center" vertical="center"/>
      <protection hidden="1"/>
    </xf>
    <xf numFmtId="0" fontId="2" fillId="20" borderId="24" xfId="0" applyFont="1" applyFill="1" applyBorder="1" applyAlignment="1" applyProtection="1">
      <alignment horizontal="center" vertical="center"/>
      <protection hidden="1"/>
    </xf>
    <xf numFmtId="0" fontId="2" fillId="20" borderId="25" xfId="0" applyFont="1" applyFill="1" applyBorder="1" applyAlignment="1" applyProtection="1">
      <alignment horizontal="center" vertical="center"/>
      <protection hidden="1"/>
    </xf>
    <xf numFmtId="0" fontId="2" fillId="22" borderId="23" xfId="0" applyFont="1" applyFill="1" applyBorder="1" applyAlignment="1" applyProtection="1">
      <alignment horizontal="center" vertical="center" wrapText="1"/>
      <protection hidden="1"/>
    </xf>
    <xf numFmtId="0" fontId="2" fillId="22" borderId="24" xfId="0" applyFont="1" applyFill="1" applyBorder="1" applyAlignment="1" applyProtection="1">
      <alignment horizontal="center" vertical="center" wrapText="1"/>
      <protection hidden="1"/>
    </xf>
    <xf numFmtId="0" fontId="2" fillId="20" borderId="23" xfId="0" applyFont="1" applyFill="1" applyBorder="1" applyAlignment="1" applyProtection="1">
      <alignment horizontal="center" vertical="center" wrapText="1"/>
      <protection hidden="1"/>
    </xf>
    <xf numFmtId="0" fontId="2" fillId="20" borderId="24" xfId="0" applyFont="1" applyFill="1" applyBorder="1" applyAlignment="1" applyProtection="1">
      <alignment horizontal="center" vertical="center" wrapText="1"/>
      <protection hidden="1"/>
    </xf>
    <xf numFmtId="0" fontId="34" fillId="11" borderId="79" xfId="0" applyFont="1" applyFill="1" applyBorder="1" applyAlignment="1" applyProtection="1">
      <alignment horizontal="center" vertical="center" wrapText="1"/>
      <protection hidden="1"/>
    </xf>
    <xf numFmtId="0" fontId="34" fillId="5" borderId="41" xfId="0" applyFont="1" applyFill="1" applyBorder="1" applyAlignment="1" applyProtection="1">
      <alignment horizontal="center"/>
      <protection hidden="1"/>
    </xf>
    <xf numFmtId="0" fontId="34" fillId="5" borderId="37" xfId="0" applyFont="1" applyFill="1" applyBorder="1" applyAlignment="1" applyProtection="1">
      <alignment horizontal="center"/>
      <protection hidden="1"/>
    </xf>
    <xf numFmtId="0" fontId="34" fillId="5" borderId="39" xfId="0" applyFont="1" applyFill="1" applyBorder="1" applyAlignment="1" applyProtection="1">
      <alignment horizontal="center"/>
      <protection hidden="1"/>
    </xf>
    <xf numFmtId="0" fontId="36" fillId="26" borderId="83" xfId="0" applyFont="1" applyFill="1" applyBorder="1" applyAlignment="1" applyProtection="1">
      <alignment horizontal="center" vertical="center" wrapText="1"/>
      <protection hidden="1"/>
    </xf>
    <xf numFmtId="0" fontId="36" fillId="26" borderId="73" xfId="0" applyFont="1" applyFill="1" applyBorder="1" applyAlignment="1" applyProtection="1">
      <alignment horizontal="center" vertical="center" wrapText="1"/>
      <protection hidden="1"/>
    </xf>
    <xf numFmtId="0" fontId="1" fillId="23" borderId="29" xfId="0" applyFont="1" applyFill="1" applyBorder="1" applyAlignment="1" applyProtection="1">
      <alignment horizontal="center" vertical="center" wrapText="1"/>
      <protection hidden="1"/>
    </xf>
    <xf numFmtId="0" fontId="1" fillId="23" borderId="30" xfId="0" applyFont="1" applyFill="1" applyBorder="1" applyAlignment="1" applyProtection="1">
      <alignment horizontal="center" vertical="center" wrapText="1"/>
      <protection hidden="1"/>
    </xf>
    <xf numFmtId="0" fontId="3" fillId="11" borderId="41" xfId="0" applyFont="1" applyFill="1" applyBorder="1" applyAlignment="1" applyProtection="1">
      <alignment horizontal="center" vertical="center" wrapText="1"/>
      <protection hidden="1"/>
    </xf>
    <xf numFmtId="0" fontId="3" fillId="11" borderId="39" xfId="0" applyFont="1" applyFill="1" applyBorder="1" applyAlignment="1" applyProtection="1">
      <alignment horizontal="center" vertical="center" wrapText="1"/>
      <protection hidden="1"/>
    </xf>
    <xf numFmtId="0" fontId="2" fillId="22" borderId="23" xfId="0" applyFont="1" applyFill="1" applyBorder="1" applyAlignment="1" applyProtection="1">
      <alignment horizontal="center" vertical="center"/>
      <protection hidden="1"/>
    </xf>
    <xf numFmtId="0" fontId="2" fillId="22" borderId="24" xfId="0" applyFont="1" applyFill="1" applyBorder="1" applyAlignment="1" applyProtection="1">
      <alignment horizontal="center" vertical="center"/>
      <protection hidden="1"/>
    </xf>
    <xf numFmtId="0" fontId="2" fillId="22" borderId="25" xfId="0" applyFont="1" applyFill="1" applyBorder="1" applyAlignment="1" applyProtection="1">
      <alignment horizontal="center" vertical="center"/>
      <protection hidden="1"/>
    </xf>
    <xf numFmtId="43" fontId="38" fillId="11" borderId="4" xfId="5" applyFont="1" applyFill="1" applyBorder="1" applyAlignment="1" applyProtection="1">
      <alignment horizontal="left" vertical="center"/>
      <protection hidden="1"/>
    </xf>
    <xf numFmtId="0" fontId="5" fillId="19" borderId="23" xfId="0" applyFont="1" applyFill="1" applyBorder="1" applyAlignment="1" applyProtection="1">
      <alignment horizontal="center"/>
      <protection hidden="1"/>
    </xf>
    <xf numFmtId="0" fontId="5" fillId="19" borderId="25" xfId="0" applyFont="1" applyFill="1" applyBorder="1" applyAlignment="1" applyProtection="1">
      <alignment horizontal="center"/>
      <protection hidden="1"/>
    </xf>
    <xf numFmtId="0" fontId="1" fillId="23" borderId="37" xfId="0" applyFont="1" applyFill="1" applyBorder="1" applyAlignment="1" applyProtection="1">
      <alignment horizontal="center" vertical="center" wrapText="1"/>
      <protection hidden="1"/>
    </xf>
    <xf numFmtId="0" fontId="1" fillId="23" borderId="39" xfId="0" applyFont="1" applyFill="1" applyBorder="1" applyAlignment="1" applyProtection="1">
      <alignment horizontal="center" vertical="center" wrapText="1"/>
      <protection hidden="1"/>
    </xf>
    <xf numFmtId="0" fontId="3" fillId="11" borderId="37" xfId="0" applyFont="1" applyFill="1" applyBorder="1" applyAlignment="1" applyProtection="1">
      <alignment horizontal="center" vertical="center" wrapText="1"/>
      <protection hidden="1"/>
    </xf>
    <xf numFmtId="0" fontId="35" fillId="11" borderId="4" xfId="0" applyFont="1" applyFill="1" applyBorder="1" applyAlignment="1" applyProtection="1">
      <alignment horizontal="center"/>
      <protection hidden="1"/>
    </xf>
    <xf numFmtId="43" fontId="38" fillId="11" borderId="84" xfId="5" applyFont="1" applyFill="1" applyBorder="1" applyAlignment="1" applyProtection="1">
      <alignment horizontal="left" vertical="center"/>
      <protection hidden="1"/>
    </xf>
    <xf numFmtId="0" fontId="5" fillId="18" borderId="23" xfId="0" applyFont="1" applyFill="1" applyBorder="1" applyAlignment="1" applyProtection="1">
      <alignment horizontal="center"/>
      <protection hidden="1"/>
    </xf>
    <xf numFmtId="0" fontId="5" fillId="18" borderId="24" xfId="0" applyFont="1" applyFill="1" applyBorder="1" applyAlignment="1" applyProtection="1">
      <alignment horizontal="center"/>
      <protection hidden="1"/>
    </xf>
    <xf numFmtId="0" fontId="5" fillId="18" borderId="25" xfId="0" applyFont="1" applyFill="1" applyBorder="1" applyAlignment="1" applyProtection="1">
      <alignment horizontal="center"/>
      <protection hidden="1"/>
    </xf>
    <xf numFmtId="0" fontId="38" fillId="11" borderId="46" xfId="0" applyFont="1" applyFill="1" applyBorder="1" applyAlignment="1">
      <alignment horizontal="left" vertical="top" wrapText="1"/>
    </xf>
    <xf numFmtId="0" fontId="38" fillId="11" borderId="47" xfId="0" applyFont="1" applyFill="1" applyBorder="1" applyAlignment="1">
      <alignment horizontal="left" vertical="top" wrapText="1"/>
    </xf>
    <xf numFmtId="0" fontId="38" fillId="11" borderId="49" xfId="0" applyFont="1" applyFill="1" applyBorder="1" applyAlignment="1">
      <alignment horizontal="left" vertical="top" wrapText="1"/>
    </xf>
    <xf numFmtId="0" fontId="38" fillId="11" borderId="34" xfId="0" applyFont="1" applyFill="1" applyBorder="1" applyAlignment="1">
      <alignment horizontal="left" wrapText="1"/>
    </xf>
    <xf numFmtId="0" fontId="38" fillId="11" borderId="0" xfId="0" applyFont="1" applyFill="1" applyAlignment="1">
      <alignment horizontal="left" wrapText="1"/>
    </xf>
    <xf numFmtId="0" fontId="38" fillId="11" borderId="35" xfId="0" applyFont="1" applyFill="1" applyBorder="1" applyAlignment="1">
      <alignment horizontal="left" wrapText="1"/>
    </xf>
    <xf numFmtId="0" fontId="48" fillId="5" borderId="33" xfId="0" applyFont="1" applyFill="1" applyBorder="1" applyAlignment="1">
      <alignment horizontal="center" vertical="center" wrapText="1"/>
    </xf>
    <xf numFmtId="0" fontId="48" fillId="5" borderId="50" xfId="0" applyFont="1" applyFill="1" applyBorder="1" applyAlignment="1">
      <alignment horizontal="center" vertical="center" wrapText="1"/>
    </xf>
    <xf numFmtId="0" fontId="0" fillId="5" borderId="46" xfId="0" applyFill="1" applyBorder="1" applyAlignment="1">
      <alignment horizontal="left" vertical="center" wrapText="1"/>
    </xf>
    <xf numFmtId="0" fontId="0" fillId="5" borderId="47" xfId="0" applyFill="1" applyBorder="1" applyAlignment="1">
      <alignment horizontal="left" vertical="center" wrapText="1"/>
    </xf>
    <xf numFmtId="0" fontId="0" fillId="5" borderId="49" xfId="0" applyFill="1" applyBorder="1" applyAlignment="1">
      <alignment horizontal="left" vertical="center" wrapText="1"/>
    </xf>
    <xf numFmtId="0" fontId="0" fillId="5" borderId="29" xfId="0" applyFill="1" applyBorder="1" applyAlignment="1">
      <alignment horizontal="left" vertical="center" wrapText="1"/>
    </xf>
    <xf numFmtId="0" fontId="0" fillId="5" borderId="48" xfId="0" applyFill="1" applyBorder="1" applyAlignment="1">
      <alignment horizontal="left" vertical="center" wrapText="1"/>
    </xf>
    <xf numFmtId="0" fontId="0" fillId="5" borderId="30" xfId="0" applyFill="1" applyBorder="1" applyAlignment="1">
      <alignment horizontal="left" vertical="center" wrapText="1"/>
    </xf>
    <xf numFmtId="0" fontId="36" fillId="6" borderId="23" xfId="0" applyFont="1" applyFill="1" applyBorder="1" applyAlignment="1">
      <alignment horizontal="center"/>
    </xf>
    <xf numFmtId="0" fontId="36" fillId="6" borderId="24" xfId="0" applyFont="1" applyFill="1" applyBorder="1" applyAlignment="1">
      <alignment horizontal="center"/>
    </xf>
    <xf numFmtId="0" fontId="36" fillId="6" borderId="25" xfId="0" applyFont="1" applyFill="1" applyBorder="1" applyAlignment="1">
      <alignment horizontal="center"/>
    </xf>
    <xf numFmtId="0" fontId="11" fillId="11" borderId="29" xfId="0" applyFont="1" applyFill="1" applyBorder="1" applyAlignment="1">
      <alignment horizontal="left" vertical="top" wrapText="1"/>
    </xf>
    <xf numFmtId="0" fontId="11" fillId="11" borderId="48" xfId="0" applyFont="1" applyFill="1" applyBorder="1" applyAlignment="1">
      <alignment horizontal="left" vertical="top" wrapText="1"/>
    </xf>
    <xf numFmtId="0" fontId="11" fillId="11" borderId="30" xfId="0" applyFont="1" applyFill="1" applyBorder="1" applyAlignment="1">
      <alignment horizontal="left" vertical="top" wrapText="1"/>
    </xf>
    <xf numFmtId="0" fontId="36" fillId="5" borderId="15" xfId="0" applyFont="1" applyFill="1" applyBorder="1" applyAlignment="1">
      <alignment horizontal="center" vertical="center" wrapText="1"/>
    </xf>
    <xf numFmtId="0" fontId="11" fillId="11" borderId="46" xfId="0" applyFont="1" applyFill="1" applyBorder="1" applyAlignment="1">
      <alignment horizontal="left" vertical="top" wrapText="1"/>
    </xf>
    <xf numFmtId="0" fontId="11" fillId="11" borderId="47" xfId="0" applyFont="1" applyFill="1" applyBorder="1" applyAlignment="1">
      <alignment horizontal="left" vertical="top" wrapText="1"/>
    </xf>
    <xf numFmtId="0" fontId="11" fillId="11" borderId="49" xfId="0" applyFont="1" applyFill="1" applyBorder="1" applyAlignment="1">
      <alignment horizontal="left" vertical="top" wrapText="1"/>
    </xf>
    <xf numFmtId="0" fontId="11" fillId="11" borderId="34" xfId="0" applyFont="1" applyFill="1" applyBorder="1" applyAlignment="1">
      <alignment horizontal="left" vertical="top" wrapText="1"/>
    </xf>
    <xf numFmtId="0" fontId="11" fillId="11" borderId="0" xfId="0" applyFont="1" applyFill="1" applyAlignment="1">
      <alignment horizontal="left" vertical="top" wrapText="1"/>
    </xf>
    <xf numFmtId="0" fontId="11" fillId="11" borderId="35" xfId="0" applyFont="1" applyFill="1" applyBorder="1" applyAlignment="1">
      <alignment horizontal="left" vertical="top" wrapText="1"/>
    </xf>
    <xf numFmtId="0" fontId="38" fillId="11" borderId="29" xfId="0" applyFont="1" applyFill="1" applyBorder="1" applyAlignment="1">
      <alignment horizontal="left" wrapText="1"/>
    </xf>
    <xf numFmtId="0" fontId="38" fillId="11" borderId="48" xfId="0" applyFont="1" applyFill="1" applyBorder="1" applyAlignment="1">
      <alignment horizontal="left" wrapText="1"/>
    </xf>
    <xf numFmtId="0" fontId="38" fillId="11" borderId="30" xfId="0" applyFont="1" applyFill="1" applyBorder="1" applyAlignment="1">
      <alignment horizontal="left" wrapText="1"/>
    </xf>
    <xf numFmtId="0" fontId="11" fillId="11" borderId="29" xfId="0" applyFont="1" applyFill="1" applyBorder="1" applyAlignment="1">
      <alignment horizontal="left"/>
    </xf>
    <xf numFmtId="0" fontId="11" fillId="11" borderId="48" xfId="0" applyFont="1" applyFill="1" applyBorder="1" applyAlignment="1">
      <alignment horizontal="left"/>
    </xf>
    <xf numFmtId="0" fontId="11" fillId="11" borderId="30" xfId="0" applyFont="1" applyFill="1" applyBorder="1" applyAlignment="1">
      <alignment horizontal="left"/>
    </xf>
    <xf numFmtId="0" fontId="35" fillId="11" borderId="46" xfId="0" applyFont="1" applyFill="1" applyBorder="1" applyAlignment="1">
      <alignment horizontal="left" vertical="top" wrapText="1"/>
    </xf>
    <xf numFmtId="0" fontId="35" fillId="11" borderId="47" xfId="0" applyFont="1" applyFill="1" applyBorder="1" applyAlignment="1">
      <alignment horizontal="left" vertical="top" wrapText="1"/>
    </xf>
    <xf numFmtId="0" fontId="35" fillId="11" borderId="49" xfId="0" applyFont="1" applyFill="1" applyBorder="1" applyAlignment="1">
      <alignment horizontal="left" vertical="top" wrapText="1"/>
    </xf>
    <xf numFmtId="0" fontId="36" fillId="6" borderId="15" xfId="0" applyFont="1" applyFill="1" applyBorder="1" applyAlignment="1">
      <alignment horizontal="center"/>
    </xf>
    <xf numFmtId="0" fontId="11" fillId="11" borderId="46" xfId="0" applyFont="1" applyFill="1" applyBorder="1" applyAlignment="1">
      <alignment horizontal="left" wrapText="1"/>
    </xf>
    <xf numFmtId="0" fontId="11" fillId="11" borderId="47" xfId="0" applyFont="1" applyFill="1" applyBorder="1" applyAlignment="1">
      <alignment horizontal="left" wrapText="1"/>
    </xf>
    <xf numFmtId="0" fontId="11" fillId="11" borderId="49" xfId="0" applyFont="1" applyFill="1" applyBorder="1" applyAlignment="1">
      <alignment horizontal="left" wrapText="1"/>
    </xf>
    <xf numFmtId="0" fontId="41" fillId="11" borderId="37" xfId="0" applyFont="1" applyFill="1" applyBorder="1" applyAlignment="1">
      <alignment horizontal="center"/>
    </xf>
    <xf numFmtId="0" fontId="38" fillId="11" borderId="0" xfId="0" applyFont="1" applyFill="1" applyAlignment="1">
      <alignment horizontal="left"/>
    </xf>
    <xf numFmtId="0" fontId="38" fillId="11" borderId="46" xfId="0" applyFont="1" applyFill="1" applyBorder="1" applyAlignment="1">
      <alignment horizontal="center" wrapText="1"/>
    </xf>
    <xf numFmtId="0" fontId="38" fillId="11" borderId="47" xfId="0" applyFont="1" applyFill="1" applyBorder="1" applyAlignment="1">
      <alignment horizontal="center" wrapText="1"/>
    </xf>
    <xf numFmtId="0" fontId="38" fillId="11" borderId="49" xfId="0" applyFont="1" applyFill="1" applyBorder="1" applyAlignment="1">
      <alignment horizontal="center" wrapText="1"/>
    </xf>
    <xf numFmtId="0" fontId="38" fillId="11" borderId="29" xfId="0" applyFont="1" applyFill="1" applyBorder="1" applyAlignment="1">
      <alignment horizontal="center" wrapText="1"/>
    </xf>
    <xf numFmtId="0" fontId="38" fillId="11" borderId="48" xfId="0" applyFont="1" applyFill="1" applyBorder="1" applyAlignment="1">
      <alignment horizontal="center" wrapText="1"/>
    </xf>
    <xf numFmtId="0" fontId="38" fillId="11" borderId="30" xfId="0" applyFont="1" applyFill="1" applyBorder="1" applyAlignment="1">
      <alignment horizontal="center" wrapText="1"/>
    </xf>
    <xf numFmtId="0" fontId="36" fillId="6" borderId="33" xfId="0" applyFont="1" applyFill="1" applyBorder="1" applyAlignment="1">
      <alignment horizontal="center"/>
    </xf>
    <xf numFmtId="0" fontId="2" fillId="18" borderId="33" xfId="0" applyFont="1" applyFill="1" applyBorder="1" applyAlignment="1">
      <alignment horizontal="center" vertical="center" wrapText="1"/>
    </xf>
    <xf numFmtId="0" fontId="2" fillId="18" borderId="42" xfId="0" applyFont="1" applyFill="1" applyBorder="1" applyAlignment="1">
      <alignment horizontal="center" vertical="center" wrapText="1"/>
    </xf>
    <xf numFmtId="0" fontId="2" fillId="18" borderId="34" xfId="0" applyFont="1" applyFill="1" applyBorder="1" applyAlignment="1">
      <alignment horizontal="center" vertical="center" wrapText="1"/>
    </xf>
    <xf numFmtId="0" fontId="2" fillId="18" borderId="29" xfId="0" applyFont="1" applyFill="1" applyBorder="1" applyAlignment="1">
      <alignment horizontal="center" vertical="center" wrapText="1"/>
    </xf>
    <xf numFmtId="0" fontId="2" fillId="18" borderId="41" xfId="0" applyFont="1" applyFill="1" applyBorder="1" applyAlignment="1">
      <alignment horizontal="center" vertical="center" wrapText="1"/>
    </xf>
    <xf numFmtId="0" fontId="8" fillId="11" borderId="41" xfId="0" applyFont="1" applyFill="1" applyBorder="1" applyAlignment="1">
      <alignment horizontal="center" vertical="center" wrapText="1"/>
    </xf>
    <xf numFmtId="0" fontId="8" fillId="11" borderId="37" xfId="0" applyFont="1" applyFill="1" applyBorder="1" applyAlignment="1">
      <alignment horizontal="center" vertical="center" wrapText="1"/>
    </xf>
    <xf numFmtId="0" fontId="8" fillId="11" borderId="39" xfId="0" applyFont="1" applyFill="1" applyBorder="1" applyAlignment="1">
      <alignment horizontal="center" vertical="center" wrapText="1"/>
    </xf>
    <xf numFmtId="0" fontId="5" fillId="18" borderId="23" xfId="0" applyFont="1" applyFill="1" applyBorder="1" applyAlignment="1">
      <alignment horizontal="center"/>
    </xf>
    <xf numFmtId="0" fontId="5" fillId="18" borderId="24" xfId="0" applyFont="1" applyFill="1" applyBorder="1" applyAlignment="1">
      <alignment horizontal="center"/>
    </xf>
    <xf numFmtId="0" fontId="5" fillId="18" borderId="25" xfId="0" applyFont="1" applyFill="1" applyBorder="1" applyAlignment="1">
      <alignment horizontal="center"/>
    </xf>
    <xf numFmtId="0" fontId="10" fillId="9" borderId="23" xfId="0" applyFont="1" applyFill="1" applyBorder="1" applyAlignment="1">
      <alignment horizontal="center" vertical="center"/>
    </xf>
    <xf numFmtId="0" fontId="10" fillId="9" borderId="24" xfId="0" applyFont="1" applyFill="1" applyBorder="1" applyAlignment="1">
      <alignment horizontal="center" vertical="center"/>
    </xf>
    <xf numFmtId="0" fontId="10" fillId="9" borderId="25" xfId="0" applyFont="1" applyFill="1" applyBorder="1" applyAlignment="1">
      <alignment horizontal="center" vertical="center"/>
    </xf>
    <xf numFmtId="0" fontId="35" fillId="8" borderId="22" xfId="0" applyFont="1" applyFill="1" applyBorder="1" applyAlignment="1">
      <alignment horizontal="center" vertical="center"/>
    </xf>
    <xf numFmtId="0" fontId="35" fillId="8" borderId="31" xfId="0" applyFont="1" applyFill="1" applyBorder="1" applyAlignment="1">
      <alignment horizontal="center" vertical="center"/>
    </xf>
    <xf numFmtId="0" fontId="9" fillId="8" borderId="34" xfId="0" applyFont="1" applyFill="1" applyBorder="1" applyAlignment="1">
      <alignment horizontal="center" vertical="center"/>
    </xf>
    <xf numFmtId="0" fontId="9" fillId="8" borderId="32" xfId="0" applyFont="1" applyFill="1" applyBorder="1" applyAlignment="1">
      <alignment horizontal="center" vertical="center"/>
    </xf>
    <xf numFmtId="0" fontId="9" fillId="7" borderId="69" xfId="0" applyFont="1" applyFill="1" applyBorder="1" applyAlignment="1">
      <alignment horizontal="center" vertical="center"/>
    </xf>
    <xf numFmtId="0" fontId="9" fillId="7" borderId="28" xfId="0" applyFont="1" applyFill="1" applyBorder="1" applyAlignment="1">
      <alignment horizontal="center" vertical="center"/>
    </xf>
    <xf numFmtId="0" fontId="9" fillId="7" borderId="79" xfId="0" applyFont="1" applyFill="1" applyBorder="1" applyAlignment="1">
      <alignment horizontal="center" vertical="center"/>
    </xf>
    <xf numFmtId="0" fontId="9" fillId="7" borderId="36" xfId="0" applyFont="1" applyFill="1" applyBorder="1" applyAlignment="1">
      <alignment horizontal="center" vertical="center"/>
    </xf>
    <xf numFmtId="0" fontId="9" fillId="8" borderId="43" xfId="0" applyFont="1" applyFill="1" applyBorder="1" applyAlignment="1">
      <alignment horizontal="center" vertical="center" wrapText="1"/>
    </xf>
    <xf numFmtId="0" fontId="9" fillId="8" borderId="44" xfId="0" applyFont="1" applyFill="1" applyBorder="1" applyAlignment="1">
      <alignment horizontal="center" vertical="center" wrapText="1"/>
    </xf>
    <xf numFmtId="0" fontId="38" fillId="14" borderId="29" xfId="0" applyFont="1" applyFill="1" applyBorder="1" applyAlignment="1">
      <alignment horizontal="center"/>
    </xf>
    <xf numFmtId="0" fontId="38" fillId="14" borderId="30" xfId="0" applyFont="1" applyFill="1" applyBorder="1" applyAlignment="1">
      <alignment horizontal="center"/>
    </xf>
    <xf numFmtId="0" fontId="38" fillId="14" borderId="48" xfId="0" applyFont="1" applyFill="1" applyBorder="1" applyAlignment="1">
      <alignment horizontal="center"/>
    </xf>
    <xf numFmtId="0" fontId="38" fillId="14" borderId="27" xfId="0" applyFont="1" applyFill="1" applyBorder="1" applyAlignment="1">
      <alignment horizontal="center"/>
    </xf>
    <xf numFmtId="0" fontId="38" fillId="14" borderId="28" xfId="0" applyFont="1" applyFill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11" fillId="11" borderId="80" xfId="0" applyFont="1" applyFill="1" applyBorder="1" applyAlignment="1">
      <alignment horizontal="center" vertical="center" wrapText="1"/>
    </xf>
    <xf numFmtId="0" fontId="36" fillId="5" borderId="33" xfId="0" applyFont="1" applyFill="1" applyBorder="1" applyAlignment="1">
      <alignment horizontal="center" vertical="center" wrapText="1"/>
    </xf>
    <xf numFmtId="0" fontId="36" fillId="5" borderId="42" xfId="0" applyFont="1" applyFill="1" applyBorder="1" applyAlignment="1">
      <alignment horizontal="center" vertical="center" wrapText="1"/>
    </xf>
    <xf numFmtId="0" fontId="36" fillId="5" borderId="50" xfId="0" applyFont="1" applyFill="1" applyBorder="1" applyAlignment="1">
      <alignment horizontal="center" vertical="center" wrapText="1"/>
    </xf>
    <xf numFmtId="0" fontId="45" fillId="14" borderId="41" xfId="0" applyFont="1" applyFill="1" applyBorder="1" applyAlignment="1">
      <alignment horizontal="center"/>
    </xf>
    <xf numFmtId="0" fontId="45" fillId="14" borderId="39" xfId="0" applyFont="1" applyFill="1" applyBorder="1" applyAlignment="1">
      <alignment horizontal="center"/>
    </xf>
  </cellXfs>
  <cellStyles count="7">
    <cellStyle name="Migliaia" xfId="5" builtinId="3"/>
    <cellStyle name="Migliaia 2" xfId="4" xr:uid="{668879E7-EEB2-4F6E-AF19-99A873A6A996}"/>
    <cellStyle name="Normale" xfId="0" builtinId="0"/>
    <cellStyle name="Normale 2" xfId="1" xr:uid="{00000000-0005-0000-0000-000002000000}"/>
    <cellStyle name="Normale 4" xfId="3" xr:uid="{27868E31-82D2-4025-BCAF-4606E1B2F130}"/>
    <cellStyle name="Normale 5" xfId="2" xr:uid="{E8FFA4DA-0115-4DD5-954E-9CF1401A2BDB}"/>
    <cellStyle name="Percentuale" xfId="6" builtinId="5"/>
  </cellStyles>
  <dxfs count="27">
    <dxf>
      <fill>
        <patternFill>
          <bgColor rgb="FFFFFFCC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24994659260841701"/>
        </patternFill>
      </fill>
    </dxf>
    <dxf>
      <fill>
        <patternFill>
          <bgColor rgb="FFFFFFCC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2499465926084170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strike/>
      </font>
      <fill>
        <patternFill>
          <bgColor theme="0" tint="-0.34998626667073579"/>
        </patternFill>
      </fill>
    </dxf>
    <dxf>
      <font>
        <b val="0"/>
        <i/>
        <strike/>
      </font>
      <fill>
        <patternFill>
          <bgColor theme="0" tint="-0.34998626667073579"/>
        </patternFill>
      </fill>
    </dxf>
    <dxf>
      <font>
        <b val="0"/>
        <i/>
        <strike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/>
        <strike/>
      </font>
      <fill>
        <patternFill>
          <bgColor theme="0" tint="-0.2499465926084170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9341</xdr:rowOff>
    </xdr:from>
    <xdr:to>
      <xdr:col>10</xdr:col>
      <xdr:colOff>1330</xdr:colOff>
      <xdr:row>7</xdr:row>
      <xdr:rowOff>187831</xdr:rowOff>
    </xdr:to>
    <xdr:grpSp>
      <xdr:nvGrpSpPr>
        <xdr:cNvPr id="2" name="Gruppo 1">
          <a:extLst>
            <a:ext uri="{FF2B5EF4-FFF2-40B4-BE49-F238E27FC236}">
              <a16:creationId xmlns:a16="http://schemas.microsoft.com/office/drawing/2014/main" id="{B15D2643-12E6-46C9-915C-2A3428E7DA9D}"/>
            </a:ext>
          </a:extLst>
        </xdr:cNvPr>
        <xdr:cNvGrpSpPr/>
      </xdr:nvGrpSpPr>
      <xdr:grpSpPr>
        <a:xfrm>
          <a:off x="0" y="9341"/>
          <a:ext cx="8143600" cy="1471321"/>
          <a:chOff x="14309099" y="2596560"/>
          <a:chExt cx="8515712" cy="1652879"/>
        </a:xfrm>
      </xdr:grpSpPr>
      <xdr:pic>
        <xdr:nvPicPr>
          <xdr:cNvPr id="3" name="Immagine 2">
            <a:extLst>
              <a:ext uri="{FF2B5EF4-FFF2-40B4-BE49-F238E27FC236}">
                <a16:creationId xmlns:a16="http://schemas.microsoft.com/office/drawing/2014/main" id="{97E6D7B8-89AB-F584-0B08-322F45489B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309099" y="2596560"/>
            <a:ext cx="8515712" cy="1652879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A5F2546-7323-A2C0-8A24-4413B4B0F265}"/>
              </a:ext>
            </a:extLst>
          </xdr:cNvPr>
          <xdr:cNvSpPr txBox="1"/>
        </xdr:nvSpPr>
        <xdr:spPr>
          <a:xfrm>
            <a:off x="21351567" y="2596560"/>
            <a:ext cx="1473214" cy="1373001"/>
          </a:xfrm>
          <a:prstGeom prst="rect">
            <a:avLst/>
          </a:prstGeom>
          <a:solidFill>
            <a:srgbClr val="2969A3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endParaRPr lang="it-IT" sz="1100">
              <a:solidFill>
                <a:schemeClr val="bg1"/>
              </a:solidFill>
            </a:endParaRPr>
          </a:p>
          <a:p>
            <a:endParaRPr lang="it-IT" sz="1100">
              <a:solidFill>
                <a:schemeClr val="bg1"/>
              </a:solidFill>
            </a:endParaRPr>
          </a:p>
          <a:p>
            <a:endParaRPr lang="it-IT" sz="1100">
              <a:solidFill>
                <a:schemeClr val="bg1"/>
              </a:solidFill>
            </a:endParaRPr>
          </a:p>
          <a:p>
            <a:pPr algn="ctr"/>
            <a:r>
              <a:rPr lang="it-IT" sz="1400" b="1">
                <a:solidFill>
                  <a:schemeClr val="bg1"/>
                </a:solidFill>
              </a:rPr>
              <a:t>ANNO 2023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1109135</xdr:colOff>
      <xdr:row>15</xdr:row>
      <xdr:rowOff>25401</xdr:rowOff>
    </xdr:from>
    <xdr:to>
      <xdr:col>1</xdr:col>
      <xdr:colOff>1557867</xdr:colOff>
      <xdr:row>16</xdr:row>
      <xdr:rowOff>8466</xdr:rowOff>
    </xdr:to>
    <xdr:sp macro="" textlink="">
      <xdr:nvSpPr>
        <xdr:cNvPr id="2" name="Freccia a destra 1">
          <a:extLst>
            <a:ext uri="{FF2B5EF4-FFF2-40B4-BE49-F238E27FC236}">
              <a16:creationId xmlns:a16="http://schemas.microsoft.com/office/drawing/2014/main" id="{DB29D6C8-E754-4E9F-917C-90280B6E31AE}"/>
            </a:ext>
          </a:extLst>
        </xdr:cNvPr>
        <xdr:cNvSpPr/>
      </xdr:nvSpPr>
      <xdr:spPr>
        <a:xfrm>
          <a:off x="1422402" y="2734734"/>
          <a:ext cx="448732" cy="1693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22862</xdr:colOff>
      <xdr:row>14</xdr:row>
      <xdr:rowOff>184574</xdr:rowOff>
    </xdr:from>
    <xdr:to>
      <xdr:col>3</xdr:col>
      <xdr:colOff>922867</xdr:colOff>
      <xdr:row>16</xdr:row>
      <xdr:rowOff>0</xdr:rowOff>
    </xdr:to>
    <xdr:sp macro="" textlink="">
      <xdr:nvSpPr>
        <xdr:cNvPr id="2" name="Freccia a destra 1">
          <a:extLst>
            <a:ext uri="{FF2B5EF4-FFF2-40B4-BE49-F238E27FC236}">
              <a16:creationId xmlns:a16="http://schemas.microsoft.com/office/drawing/2014/main" id="{017AA1ED-1928-4E8A-BA98-BB4582E6CBB0}"/>
            </a:ext>
          </a:extLst>
        </xdr:cNvPr>
        <xdr:cNvSpPr/>
      </xdr:nvSpPr>
      <xdr:spPr>
        <a:xfrm>
          <a:off x="2088729" y="2665307"/>
          <a:ext cx="1027005" cy="18796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507999</xdr:colOff>
      <xdr:row>27</xdr:row>
      <xdr:rowOff>16933</xdr:rowOff>
    </xdr:from>
    <xdr:to>
      <xdr:col>2</xdr:col>
      <xdr:colOff>1041399</xdr:colOff>
      <xdr:row>28</xdr:row>
      <xdr:rowOff>1</xdr:rowOff>
    </xdr:to>
    <xdr:sp macro="" textlink="">
      <xdr:nvSpPr>
        <xdr:cNvPr id="2" name="Freccia a destra 1">
          <a:extLst>
            <a:ext uri="{FF2B5EF4-FFF2-40B4-BE49-F238E27FC236}">
              <a16:creationId xmlns:a16="http://schemas.microsoft.com/office/drawing/2014/main" id="{5A935BB3-35CC-A2E9-124C-C827ACE8E075}"/>
            </a:ext>
          </a:extLst>
        </xdr:cNvPr>
        <xdr:cNvSpPr/>
      </xdr:nvSpPr>
      <xdr:spPr>
        <a:xfrm>
          <a:off x="3005666" y="5308600"/>
          <a:ext cx="533400" cy="169334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635000</xdr:colOff>
      <xdr:row>49</xdr:row>
      <xdr:rowOff>177800</xdr:rowOff>
    </xdr:from>
    <xdr:to>
      <xdr:col>8</xdr:col>
      <xdr:colOff>922866</xdr:colOff>
      <xdr:row>54</xdr:row>
      <xdr:rowOff>143933</xdr:rowOff>
    </xdr:to>
    <xdr:sp macro="" textlink="">
      <xdr:nvSpPr>
        <xdr:cNvPr id="2" name="Parentesi graffa chiusa 1">
          <a:extLst>
            <a:ext uri="{FF2B5EF4-FFF2-40B4-BE49-F238E27FC236}">
              <a16:creationId xmlns:a16="http://schemas.microsoft.com/office/drawing/2014/main" id="{6B214066-82C9-EE8B-3C8C-2261F95D9BB0}"/>
            </a:ext>
          </a:extLst>
        </xdr:cNvPr>
        <xdr:cNvSpPr/>
      </xdr:nvSpPr>
      <xdr:spPr>
        <a:xfrm>
          <a:off x="4580467" y="7162800"/>
          <a:ext cx="287866" cy="677333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5</xdr:row>
      <xdr:rowOff>60959</xdr:rowOff>
    </xdr:from>
    <xdr:to>
      <xdr:col>9</xdr:col>
      <xdr:colOff>365040</xdr:colOff>
      <xdr:row>49</xdr:row>
      <xdr:rowOff>38100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B32982E-B5D3-C418-CD3C-56C844FFE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777239"/>
          <a:ext cx="5760000" cy="8023861"/>
        </a:xfrm>
        <a:prstGeom prst="rect">
          <a:avLst/>
        </a:prstGeom>
      </xdr:spPr>
    </xdr:pic>
    <xdr:clientData/>
  </xdr:twoCellAnchor>
  <xdr:twoCellAnchor editAs="oneCell">
    <xdr:from>
      <xdr:col>9</xdr:col>
      <xdr:colOff>609152</xdr:colOff>
      <xdr:row>5</xdr:row>
      <xdr:rowOff>64995</xdr:rowOff>
    </xdr:from>
    <xdr:to>
      <xdr:col>19</xdr:col>
      <xdr:colOff>150975</xdr:colOff>
      <xdr:row>49</xdr:row>
      <xdr:rowOff>35859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C15A64E0-9301-F45D-E56A-46B08569F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552" y="773207"/>
          <a:ext cx="5637823" cy="7859805"/>
        </a:xfrm>
        <a:prstGeom prst="rect">
          <a:avLst/>
        </a:prstGeom>
      </xdr:spPr>
    </xdr:pic>
    <xdr:clientData/>
  </xdr:twoCellAnchor>
  <xdr:twoCellAnchor editAs="oneCell">
    <xdr:from>
      <xdr:col>0</xdr:col>
      <xdr:colOff>70822</xdr:colOff>
      <xdr:row>52</xdr:row>
      <xdr:rowOff>160469</xdr:rowOff>
    </xdr:from>
    <xdr:to>
      <xdr:col>9</xdr:col>
      <xdr:colOff>344422</xdr:colOff>
      <xdr:row>91</xdr:row>
      <xdr:rowOff>87406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EA143B4-3CA2-C0EA-3BD0-3331A1E6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822" y="9116210"/>
          <a:ext cx="5760000" cy="6919408"/>
        </a:xfrm>
        <a:prstGeom prst="rect">
          <a:avLst/>
        </a:prstGeom>
      </xdr:spPr>
    </xdr:pic>
    <xdr:clientData/>
  </xdr:twoCellAnchor>
  <xdr:twoCellAnchor editAs="oneCell">
    <xdr:from>
      <xdr:col>9</xdr:col>
      <xdr:colOff>530264</xdr:colOff>
      <xdr:row>52</xdr:row>
      <xdr:rowOff>138953</xdr:rowOff>
    </xdr:from>
    <xdr:to>
      <xdr:col>19</xdr:col>
      <xdr:colOff>125506</xdr:colOff>
      <xdr:row>91</xdr:row>
      <xdr:rowOff>141545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3AAFBEDE-F975-C407-E44F-BA5573B5B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6664" y="9094694"/>
          <a:ext cx="5691242" cy="6995063"/>
        </a:xfrm>
        <a:prstGeom prst="rect">
          <a:avLst/>
        </a:prstGeom>
      </xdr:spPr>
    </xdr:pic>
    <xdr:clientData/>
  </xdr:twoCellAnchor>
  <xdr:twoCellAnchor editAs="oneCell">
    <xdr:from>
      <xdr:col>0</xdr:col>
      <xdr:colOff>66339</xdr:colOff>
      <xdr:row>96</xdr:row>
      <xdr:rowOff>104887</xdr:rowOff>
    </xdr:from>
    <xdr:to>
      <xdr:col>9</xdr:col>
      <xdr:colOff>339939</xdr:colOff>
      <xdr:row>137</xdr:row>
      <xdr:rowOff>50093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E6B9C0E-A07D-42C1-73C2-11C65191B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39" y="17128863"/>
          <a:ext cx="5760000" cy="7296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481404</xdr:colOff>
      <xdr:row>96</xdr:row>
      <xdr:rowOff>150159</xdr:rowOff>
    </xdr:from>
    <xdr:to>
      <xdr:col>19</xdr:col>
      <xdr:colOff>98611</xdr:colOff>
      <xdr:row>137</xdr:row>
      <xdr:rowOff>51159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D5F63DBD-50F9-5201-7E44-D694509E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67804" y="17174135"/>
          <a:ext cx="5713207" cy="7252059"/>
        </a:xfrm>
        <a:prstGeom prst="rect">
          <a:avLst/>
        </a:prstGeom>
      </xdr:spPr>
    </xdr:pic>
    <xdr:clientData/>
  </xdr:twoCellAnchor>
  <xdr:twoCellAnchor editAs="oneCell">
    <xdr:from>
      <xdr:col>0</xdr:col>
      <xdr:colOff>140746</xdr:colOff>
      <xdr:row>139</xdr:row>
      <xdr:rowOff>138504</xdr:rowOff>
    </xdr:from>
    <xdr:to>
      <xdr:col>9</xdr:col>
      <xdr:colOff>414346</xdr:colOff>
      <xdr:row>180</xdr:row>
      <xdr:rowOff>18221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6C618284-133C-875A-DB01-0671A250A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746" y="24513539"/>
          <a:ext cx="5760000" cy="7230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186268</xdr:colOff>
      <xdr:row>24</xdr:row>
      <xdr:rowOff>8468</xdr:rowOff>
    </xdr:from>
    <xdr:to>
      <xdr:col>2</xdr:col>
      <xdr:colOff>897466</xdr:colOff>
      <xdr:row>24</xdr:row>
      <xdr:rowOff>177800</xdr:rowOff>
    </xdr:to>
    <xdr:sp macro="" textlink="">
      <xdr:nvSpPr>
        <xdr:cNvPr id="3" name="Freccia a destra 2">
          <a:extLst>
            <a:ext uri="{FF2B5EF4-FFF2-40B4-BE49-F238E27FC236}">
              <a16:creationId xmlns:a16="http://schemas.microsoft.com/office/drawing/2014/main" id="{9A3D0DF2-2C28-4301-9025-A530E39DED7E}"/>
            </a:ext>
          </a:extLst>
        </xdr:cNvPr>
        <xdr:cNvSpPr/>
      </xdr:nvSpPr>
      <xdr:spPr>
        <a:xfrm>
          <a:off x="2252135" y="2717801"/>
          <a:ext cx="711198" cy="16933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45754-648F-4F4C-A28E-770E4E9AAE24}">
  <dimension ref="A1:L80"/>
  <sheetViews>
    <sheetView showGridLines="0" tabSelected="1" zoomScale="89" zoomScaleNormal="89" workbookViewId="0">
      <selection activeCell="B13" sqref="B13:C13"/>
    </sheetView>
  </sheetViews>
  <sheetFormatPr defaultRowHeight="14.4" x14ac:dyDescent="0.3"/>
  <cols>
    <col min="1" max="1" width="1.33203125" customWidth="1"/>
    <col min="2" max="3" width="5" customWidth="1"/>
    <col min="4" max="4" width="18.109375" customWidth="1"/>
    <col min="5" max="5" width="18.33203125" customWidth="1"/>
    <col min="6" max="6" width="17.44140625" customWidth="1"/>
    <col min="7" max="7" width="14.109375" customWidth="1"/>
    <col min="8" max="8" width="24.6640625" customWidth="1"/>
    <col min="9" max="9" width="13.44140625" customWidth="1"/>
    <col min="10" max="10" width="1.109375" customWidth="1"/>
    <col min="11" max="11" width="14" customWidth="1"/>
    <col min="12" max="12" width="12.88671875" customWidth="1"/>
    <col min="13" max="13" width="1.88671875" customWidth="1"/>
    <col min="259" max="259" width="16.6640625" customWidth="1"/>
    <col min="260" max="260" width="15.44140625" customWidth="1"/>
    <col min="261" max="261" width="18.33203125" customWidth="1"/>
    <col min="262" max="262" width="16.88671875" customWidth="1"/>
    <col min="263" max="263" width="14.109375" customWidth="1"/>
    <col min="264" max="264" width="14.33203125" customWidth="1"/>
    <col min="265" max="265" width="12.5546875" customWidth="1"/>
    <col min="266" max="266" width="13" customWidth="1"/>
    <col min="267" max="267" width="14" customWidth="1"/>
    <col min="268" max="268" width="12.88671875" customWidth="1"/>
    <col min="269" max="269" width="1.88671875" customWidth="1"/>
    <col min="515" max="515" width="16.6640625" customWidth="1"/>
    <col min="516" max="516" width="15.44140625" customWidth="1"/>
    <col min="517" max="517" width="18.33203125" customWidth="1"/>
    <col min="518" max="518" width="16.88671875" customWidth="1"/>
    <col min="519" max="519" width="14.109375" customWidth="1"/>
    <col min="520" max="520" width="14.33203125" customWidth="1"/>
    <col min="521" max="521" width="12.5546875" customWidth="1"/>
    <col min="522" max="522" width="13" customWidth="1"/>
    <col min="523" max="523" width="14" customWidth="1"/>
    <col min="524" max="524" width="12.88671875" customWidth="1"/>
    <col min="525" max="525" width="1.88671875" customWidth="1"/>
    <col min="771" max="771" width="16.6640625" customWidth="1"/>
    <col min="772" max="772" width="15.44140625" customWidth="1"/>
    <col min="773" max="773" width="18.33203125" customWidth="1"/>
    <col min="774" max="774" width="16.88671875" customWidth="1"/>
    <col min="775" max="775" width="14.109375" customWidth="1"/>
    <col min="776" max="776" width="14.33203125" customWidth="1"/>
    <col min="777" max="777" width="12.5546875" customWidth="1"/>
    <col min="778" max="778" width="13" customWidth="1"/>
    <col min="779" max="779" width="14" customWidth="1"/>
    <col min="780" max="780" width="12.88671875" customWidth="1"/>
    <col min="781" max="781" width="1.88671875" customWidth="1"/>
    <col min="1027" max="1027" width="16.6640625" customWidth="1"/>
    <col min="1028" max="1028" width="15.44140625" customWidth="1"/>
    <col min="1029" max="1029" width="18.33203125" customWidth="1"/>
    <col min="1030" max="1030" width="16.88671875" customWidth="1"/>
    <col min="1031" max="1031" width="14.109375" customWidth="1"/>
    <col min="1032" max="1032" width="14.33203125" customWidth="1"/>
    <col min="1033" max="1033" width="12.5546875" customWidth="1"/>
    <col min="1034" max="1034" width="13" customWidth="1"/>
    <col min="1035" max="1035" width="14" customWidth="1"/>
    <col min="1036" max="1036" width="12.88671875" customWidth="1"/>
    <col min="1037" max="1037" width="1.88671875" customWidth="1"/>
    <col min="1283" max="1283" width="16.6640625" customWidth="1"/>
    <col min="1284" max="1284" width="15.44140625" customWidth="1"/>
    <col min="1285" max="1285" width="18.33203125" customWidth="1"/>
    <col min="1286" max="1286" width="16.88671875" customWidth="1"/>
    <col min="1287" max="1287" width="14.109375" customWidth="1"/>
    <col min="1288" max="1288" width="14.33203125" customWidth="1"/>
    <col min="1289" max="1289" width="12.5546875" customWidth="1"/>
    <col min="1290" max="1290" width="13" customWidth="1"/>
    <col min="1291" max="1291" width="14" customWidth="1"/>
    <col min="1292" max="1292" width="12.88671875" customWidth="1"/>
    <col min="1293" max="1293" width="1.88671875" customWidth="1"/>
    <col min="1539" max="1539" width="16.6640625" customWidth="1"/>
    <col min="1540" max="1540" width="15.44140625" customWidth="1"/>
    <col min="1541" max="1541" width="18.33203125" customWidth="1"/>
    <col min="1542" max="1542" width="16.88671875" customWidth="1"/>
    <col min="1543" max="1543" width="14.109375" customWidth="1"/>
    <col min="1544" max="1544" width="14.33203125" customWidth="1"/>
    <col min="1545" max="1545" width="12.5546875" customWidth="1"/>
    <col min="1546" max="1546" width="13" customWidth="1"/>
    <col min="1547" max="1547" width="14" customWidth="1"/>
    <col min="1548" max="1548" width="12.88671875" customWidth="1"/>
    <col min="1549" max="1549" width="1.88671875" customWidth="1"/>
    <col min="1795" max="1795" width="16.6640625" customWidth="1"/>
    <col min="1796" max="1796" width="15.44140625" customWidth="1"/>
    <col min="1797" max="1797" width="18.33203125" customWidth="1"/>
    <col min="1798" max="1798" width="16.88671875" customWidth="1"/>
    <col min="1799" max="1799" width="14.109375" customWidth="1"/>
    <col min="1800" max="1800" width="14.33203125" customWidth="1"/>
    <col min="1801" max="1801" width="12.5546875" customWidth="1"/>
    <col min="1802" max="1802" width="13" customWidth="1"/>
    <col min="1803" max="1803" width="14" customWidth="1"/>
    <col min="1804" max="1804" width="12.88671875" customWidth="1"/>
    <col min="1805" max="1805" width="1.88671875" customWidth="1"/>
    <col min="2051" max="2051" width="16.6640625" customWidth="1"/>
    <col min="2052" max="2052" width="15.44140625" customWidth="1"/>
    <col min="2053" max="2053" width="18.33203125" customWidth="1"/>
    <col min="2054" max="2054" width="16.88671875" customWidth="1"/>
    <col min="2055" max="2055" width="14.109375" customWidth="1"/>
    <col min="2056" max="2056" width="14.33203125" customWidth="1"/>
    <col min="2057" max="2057" width="12.5546875" customWidth="1"/>
    <col min="2058" max="2058" width="13" customWidth="1"/>
    <col min="2059" max="2059" width="14" customWidth="1"/>
    <col min="2060" max="2060" width="12.88671875" customWidth="1"/>
    <col min="2061" max="2061" width="1.88671875" customWidth="1"/>
    <col min="2307" max="2307" width="16.6640625" customWidth="1"/>
    <col min="2308" max="2308" width="15.44140625" customWidth="1"/>
    <col min="2309" max="2309" width="18.33203125" customWidth="1"/>
    <col min="2310" max="2310" width="16.88671875" customWidth="1"/>
    <col min="2311" max="2311" width="14.109375" customWidth="1"/>
    <col min="2312" max="2312" width="14.33203125" customWidth="1"/>
    <col min="2313" max="2313" width="12.5546875" customWidth="1"/>
    <col min="2314" max="2314" width="13" customWidth="1"/>
    <col min="2315" max="2315" width="14" customWidth="1"/>
    <col min="2316" max="2316" width="12.88671875" customWidth="1"/>
    <col min="2317" max="2317" width="1.88671875" customWidth="1"/>
    <col min="2563" max="2563" width="16.6640625" customWidth="1"/>
    <col min="2564" max="2564" width="15.44140625" customWidth="1"/>
    <col min="2565" max="2565" width="18.33203125" customWidth="1"/>
    <col min="2566" max="2566" width="16.88671875" customWidth="1"/>
    <col min="2567" max="2567" width="14.109375" customWidth="1"/>
    <col min="2568" max="2568" width="14.33203125" customWidth="1"/>
    <col min="2569" max="2569" width="12.5546875" customWidth="1"/>
    <col min="2570" max="2570" width="13" customWidth="1"/>
    <col min="2571" max="2571" width="14" customWidth="1"/>
    <col min="2572" max="2572" width="12.88671875" customWidth="1"/>
    <col min="2573" max="2573" width="1.88671875" customWidth="1"/>
    <col min="2819" max="2819" width="16.6640625" customWidth="1"/>
    <col min="2820" max="2820" width="15.44140625" customWidth="1"/>
    <col min="2821" max="2821" width="18.33203125" customWidth="1"/>
    <col min="2822" max="2822" width="16.88671875" customWidth="1"/>
    <col min="2823" max="2823" width="14.109375" customWidth="1"/>
    <col min="2824" max="2824" width="14.33203125" customWidth="1"/>
    <col min="2825" max="2825" width="12.5546875" customWidth="1"/>
    <col min="2826" max="2826" width="13" customWidth="1"/>
    <col min="2827" max="2827" width="14" customWidth="1"/>
    <col min="2828" max="2828" width="12.88671875" customWidth="1"/>
    <col min="2829" max="2829" width="1.88671875" customWidth="1"/>
    <col min="3075" max="3075" width="16.6640625" customWidth="1"/>
    <col min="3076" max="3076" width="15.44140625" customWidth="1"/>
    <col min="3077" max="3077" width="18.33203125" customWidth="1"/>
    <col min="3078" max="3078" width="16.88671875" customWidth="1"/>
    <col min="3079" max="3079" width="14.109375" customWidth="1"/>
    <col min="3080" max="3080" width="14.33203125" customWidth="1"/>
    <col min="3081" max="3081" width="12.5546875" customWidth="1"/>
    <col min="3082" max="3082" width="13" customWidth="1"/>
    <col min="3083" max="3083" width="14" customWidth="1"/>
    <col min="3084" max="3084" width="12.88671875" customWidth="1"/>
    <col min="3085" max="3085" width="1.88671875" customWidth="1"/>
    <col min="3331" max="3331" width="16.6640625" customWidth="1"/>
    <col min="3332" max="3332" width="15.44140625" customWidth="1"/>
    <col min="3333" max="3333" width="18.33203125" customWidth="1"/>
    <col min="3334" max="3334" width="16.88671875" customWidth="1"/>
    <col min="3335" max="3335" width="14.109375" customWidth="1"/>
    <col min="3336" max="3336" width="14.33203125" customWidth="1"/>
    <col min="3337" max="3337" width="12.5546875" customWidth="1"/>
    <col min="3338" max="3338" width="13" customWidth="1"/>
    <col min="3339" max="3339" width="14" customWidth="1"/>
    <col min="3340" max="3340" width="12.88671875" customWidth="1"/>
    <col min="3341" max="3341" width="1.88671875" customWidth="1"/>
    <col min="3587" max="3587" width="16.6640625" customWidth="1"/>
    <col min="3588" max="3588" width="15.44140625" customWidth="1"/>
    <col min="3589" max="3589" width="18.33203125" customWidth="1"/>
    <col min="3590" max="3590" width="16.88671875" customWidth="1"/>
    <col min="3591" max="3591" width="14.109375" customWidth="1"/>
    <col min="3592" max="3592" width="14.33203125" customWidth="1"/>
    <col min="3593" max="3593" width="12.5546875" customWidth="1"/>
    <col min="3594" max="3594" width="13" customWidth="1"/>
    <col min="3595" max="3595" width="14" customWidth="1"/>
    <col min="3596" max="3596" width="12.88671875" customWidth="1"/>
    <col min="3597" max="3597" width="1.88671875" customWidth="1"/>
    <col min="3843" max="3843" width="16.6640625" customWidth="1"/>
    <col min="3844" max="3844" width="15.44140625" customWidth="1"/>
    <col min="3845" max="3845" width="18.33203125" customWidth="1"/>
    <col min="3846" max="3846" width="16.88671875" customWidth="1"/>
    <col min="3847" max="3847" width="14.109375" customWidth="1"/>
    <col min="3848" max="3848" width="14.33203125" customWidth="1"/>
    <col min="3849" max="3849" width="12.5546875" customWidth="1"/>
    <col min="3850" max="3850" width="13" customWidth="1"/>
    <col min="3851" max="3851" width="14" customWidth="1"/>
    <col min="3852" max="3852" width="12.88671875" customWidth="1"/>
    <col min="3853" max="3853" width="1.88671875" customWidth="1"/>
    <col min="4099" max="4099" width="16.6640625" customWidth="1"/>
    <col min="4100" max="4100" width="15.44140625" customWidth="1"/>
    <col min="4101" max="4101" width="18.33203125" customWidth="1"/>
    <col min="4102" max="4102" width="16.88671875" customWidth="1"/>
    <col min="4103" max="4103" width="14.109375" customWidth="1"/>
    <col min="4104" max="4104" width="14.33203125" customWidth="1"/>
    <col min="4105" max="4105" width="12.5546875" customWidth="1"/>
    <col min="4106" max="4106" width="13" customWidth="1"/>
    <col min="4107" max="4107" width="14" customWidth="1"/>
    <col min="4108" max="4108" width="12.88671875" customWidth="1"/>
    <col min="4109" max="4109" width="1.88671875" customWidth="1"/>
    <col min="4355" max="4355" width="16.6640625" customWidth="1"/>
    <col min="4356" max="4356" width="15.44140625" customWidth="1"/>
    <col min="4357" max="4357" width="18.33203125" customWidth="1"/>
    <col min="4358" max="4358" width="16.88671875" customWidth="1"/>
    <col min="4359" max="4359" width="14.109375" customWidth="1"/>
    <col min="4360" max="4360" width="14.33203125" customWidth="1"/>
    <col min="4361" max="4361" width="12.5546875" customWidth="1"/>
    <col min="4362" max="4362" width="13" customWidth="1"/>
    <col min="4363" max="4363" width="14" customWidth="1"/>
    <col min="4364" max="4364" width="12.88671875" customWidth="1"/>
    <col min="4365" max="4365" width="1.88671875" customWidth="1"/>
    <col min="4611" max="4611" width="16.6640625" customWidth="1"/>
    <col min="4612" max="4612" width="15.44140625" customWidth="1"/>
    <col min="4613" max="4613" width="18.33203125" customWidth="1"/>
    <col min="4614" max="4614" width="16.88671875" customWidth="1"/>
    <col min="4615" max="4615" width="14.109375" customWidth="1"/>
    <col min="4616" max="4616" width="14.33203125" customWidth="1"/>
    <col min="4617" max="4617" width="12.5546875" customWidth="1"/>
    <col min="4618" max="4618" width="13" customWidth="1"/>
    <col min="4619" max="4619" width="14" customWidth="1"/>
    <col min="4620" max="4620" width="12.88671875" customWidth="1"/>
    <col min="4621" max="4621" width="1.88671875" customWidth="1"/>
    <col min="4867" max="4867" width="16.6640625" customWidth="1"/>
    <col min="4868" max="4868" width="15.44140625" customWidth="1"/>
    <col min="4869" max="4869" width="18.33203125" customWidth="1"/>
    <col min="4870" max="4870" width="16.88671875" customWidth="1"/>
    <col min="4871" max="4871" width="14.109375" customWidth="1"/>
    <col min="4872" max="4872" width="14.33203125" customWidth="1"/>
    <col min="4873" max="4873" width="12.5546875" customWidth="1"/>
    <col min="4874" max="4874" width="13" customWidth="1"/>
    <col min="4875" max="4875" width="14" customWidth="1"/>
    <col min="4876" max="4876" width="12.88671875" customWidth="1"/>
    <col min="4877" max="4877" width="1.88671875" customWidth="1"/>
    <col min="5123" max="5123" width="16.6640625" customWidth="1"/>
    <col min="5124" max="5124" width="15.44140625" customWidth="1"/>
    <col min="5125" max="5125" width="18.33203125" customWidth="1"/>
    <col min="5126" max="5126" width="16.88671875" customWidth="1"/>
    <col min="5127" max="5127" width="14.109375" customWidth="1"/>
    <col min="5128" max="5128" width="14.33203125" customWidth="1"/>
    <col min="5129" max="5129" width="12.5546875" customWidth="1"/>
    <col min="5130" max="5130" width="13" customWidth="1"/>
    <col min="5131" max="5131" width="14" customWidth="1"/>
    <col min="5132" max="5132" width="12.88671875" customWidth="1"/>
    <col min="5133" max="5133" width="1.88671875" customWidth="1"/>
    <col min="5379" max="5379" width="16.6640625" customWidth="1"/>
    <col min="5380" max="5380" width="15.44140625" customWidth="1"/>
    <col min="5381" max="5381" width="18.33203125" customWidth="1"/>
    <col min="5382" max="5382" width="16.88671875" customWidth="1"/>
    <col min="5383" max="5383" width="14.109375" customWidth="1"/>
    <col min="5384" max="5384" width="14.33203125" customWidth="1"/>
    <col min="5385" max="5385" width="12.5546875" customWidth="1"/>
    <col min="5386" max="5386" width="13" customWidth="1"/>
    <col min="5387" max="5387" width="14" customWidth="1"/>
    <col min="5388" max="5388" width="12.88671875" customWidth="1"/>
    <col min="5389" max="5389" width="1.88671875" customWidth="1"/>
    <col min="5635" max="5635" width="16.6640625" customWidth="1"/>
    <col min="5636" max="5636" width="15.44140625" customWidth="1"/>
    <col min="5637" max="5637" width="18.33203125" customWidth="1"/>
    <col min="5638" max="5638" width="16.88671875" customWidth="1"/>
    <col min="5639" max="5639" width="14.109375" customWidth="1"/>
    <col min="5640" max="5640" width="14.33203125" customWidth="1"/>
    <col min="5641" max="5641" width="12.5546875" customWidth="1"/>
    <col min="5642" max="5642" width="13" customWidth="1"/>
    <col min="5643" max="5643" width="14" customWidth="1"/>
    <col min="5644" max="5644" width="12.88671875" customWidth="1"/>
    <col min="5645" max="5645" width="1.88671875" customWidth="1"/>
    <col min="5891" max="5891" width="16.6640625" customWidth="1"/>
    <col min="5892" max="5892" width="15.44140625" customWidth="1"/>
    <col min="5893" max="5893" width="18.33203125" customWidth="1"/>
    <col min="5894" max="5894" width="16.88671875" customWidth="1"/>
    <col min="5895" max="5895" width="14.109375" customWidth="1"/>
    <col min="5896" max="5896" width="14.33203125" customWidth="1"/>
    <col min="5897" max="5897" width="12.5546875" customWidth="1"/>
    <col min="5898" max="5898" width="13" customWidth="1"/>
    <col min="5899" max="5899" width="14" customWidth="1"/>
    <col min="5900" max="5900" width="12.88671875" customWidth="1"/>
    <col min="5901" max="5901" width="1.88671875" customWidth="1"/>
    <col min="6147" max="6147" width="16.6640625" customWidth="1"/>
    <col min="6148" max="6148" width="15.44140625" customWidth="1"/>
    <col min="6149" max="6149" width="18.33203125" customWidth="1"/>
    <col min="6150" max="6150" width="16.88671875" customWidth="1"/>
    <col min="6151" max="6151" width="14.109375" customWidth="1"/>
    <col min="6152" max="6152" width="14.33203125" customWidth="1"/>
    <col min="6153" max="6153" width="12.5546875" customWidth="1"/>
    <col min="6154" max="6154" width="13" customWidth="1"/>
    <col min="6155" max="6155" width="14" customWidth="1"/>
    <col min="6156" max="6156" width="12.88671875" customWidth="1"/>
    <col min="6157" max="6157" width="1.88671875" customWidth="1"/>
    <col min="6403" max="6403" width="16.6640625" customWidth="1"/>
    <col min="6404" max="6404" width="15.44140625" customWidth="1"/>
    <col min="6405" max="6405" width="18.33203125" customWidth="1"/>
    <col min="6406" max="6406" width="16.88671875" customWidth="1"/>
    <col min="6407" max="6407" width="14.109375" customWidth="1"/>
    <col min="6408" max="6408" width="14.33203125" customWidth="1"/>
    <col min="6409" max="6409" width="12.5546875" customWidth="1"/>
    <col min="6410" max="6410" width="13" customWidth="1"/>
    <col min="6411" max="6411" width="14" customWidth="1"/>
    <col min="6412" max="6412" width="12.88671875" customWidth="1"/>
    <col min="6413" max="6413" width="1.88671875" customWidth="1"/>
    <col min="6659" max="6659" width="16.6640625" customWidth="1"/>
    <col min="6660" max="6660" width="15.44140625" customWidth="1"/>
    <col min="6661" max="6661" width="18.33203125" customWidth="1"/>
    <col min="6662" max="6662" width="16.88671875" customWidth="1"/>
    <col min="6663" max="6663" width="14.109375" customWidth="1"/>
    <col min="6664" max="6664" width="14.33203125" customWidth="1"/>
    <col min="6665" max="6665" width="12.5546875" customWidth="1"/>
    <col min="6666" max="6666" width="13" customWidth="1"/>
    <col min="6667" max="6667" width="14" customWidth="1"/>
    <col min="6668" max="6668" width="12.88671875" customWidth="1"/>
    <col min="6669" max="6669" width="1.88671875" customWidth="1"/>
    <col min="6915" max="6915" width="16.6640625" customWidth="1"/>
    <col min="6916" max="6916" width="15.44140625" customWidth="1"/>
    <col min="6917" max="6917" width="18.33203125" customWidth="1"/>
    <col min="6918" max="6918" width="16.88671875" customWidth="1"/>
    <col min="6919" max="6919" width="14.109375" customWidth="1"/>
    <col min="6920" max="6920" width="14.33203125" customWidth="1"/>
    <col min="6921" max="6921" width="12.5546875" customWidth="1"/>
    <col min="6922" max="6922" width="13" customWidth="1"/>
    <col min="6923" max="6923" width="14" customWidth="1"/>
    <col min="6924" max="6924" width="12.88671875" customWidth="1"/>
    <col min="6925" max="6925" width="1.88671875" customWidth="1"/>
    <col min="7171" max="7171" width="16.6640625" customWidth="1"/>
    <col min="7172" max="7172" width="15.44140625" customWidth="1"/>
    <col min="7173" max="7173" width="18.33203125" customWidth="1"/>
    <col min="7174" max="7174" width="16.88671875" customWidth="1"/>
    <col min="7175" max="7175" width="14.109375" customWidth="1"/>
    <col min="7176" max="7176" width="14.33203125" customWidth="1"/>
    <col min="7177" max="7177" width="12.5546875" customWidth="1"/>
    <col min="7178" max="7178" width="13" customWidth="1"/>
    <col min="7179" max="7179" width="14" customWidth="1"/>
    <col min="7180" max="7180" width="12.88671875" customWidth="1"/>
    <col min="7181" max="7181" width="1.88671875" customWidth="1"/>
    <col min="7427" max="7427" width="16.6640625" customWidth="1"/>
    <col min="7428" max="7428" width="15.44140625" customWidth="1"/>
    <col min="7429" max="7429" width="18.33203125" customWidth="1"/>
    <col min="7430" max="7430" width="16.88671875" customWidth="1"/>
    <col min="7431" max="7431" width="14.109375" customWidth="1"/>
    <col min="7432" max="7432" width="14.33203125" customWidth="1"/>
    <col min="7433" max="7433" width="12.5546875" customWidth="1"/>
    <col min="7434" max="7434" width="13" customWidth="1"/>
    <col min="7435" max="7435" width="14" customWidth="1"/>
    <col min="7436" max="7436" width="12.88671875" customWidth="1"/>
    <col min="7437" max="7437" width="1.88671875" customWidth="1"/>
    <col min="7683" max="7683" width="16.6640625" customWidth="1"/>
    <col min="7684" max="7684" width="15.44140625" customWidth="1"/>
    <col min="7685" max="7685" width="18.33203125" customWidth="1"/>
    <col min="7686" max="7686" width="16.88671875" customWidth="1"/>
    <col min="7687" max="7687" width="14.109375" customWidth="1"/>
    <col min="7688" max="7688" width="14.33203125" customWidth="1"/>
    <col min="7689" max="7689" width="12.5546875" customWidth="1"/>
    <col min="7690" max="7690" width="13" customWidth="1"/>
    <col min="7691" max="7691" width="14" customWidth="1"/>
    <col min="7692" max="7692" width="12.88671875" customWidth="1"/>
    <col min="7693" max="7693" width="1.88671875" customWidth="1"/>
    <col min="7939" max="7939" width="16.6640625" customWidth="1"/>
    <col min="7940" max="7940" width="15.44140625" customWidth="1"/>
    <col min="7941" max="7941" width="18.33203125" customWidth="1"/>
    <col min="7942" max="7942" width="16.88671875" customWidth="1"/>
    <col min="7943" max="7943" width="14.109375" customWidth="1"/>
    <col min="7944" max="7944" width="14.33203125" customWidth="1"/>
    <col min="7945" max="7945" width="12.5546875" customWidth="1"/>
    <col min="7946" max="7946" width="13" customWidth="1"/>
    <col min="7947" max="7947" width="14" customWidth="1"/>
    <col min="7948" max="7948" width="12.88671875" customWidth="1"/>
    <col min="7949" max="7949" width="1.88671875" customWidth="1"/>
    <col min="8195" max="8195" width="16.6640625" customWidth="1"/>
    <col min="8196" max="8196" width="15.44140625" customWidth="1"/>
    <col min="8197" max="8197" width="18.33203125" customWidth="1"/>
    <col min="8198" max="8198" width="16.88671875" customWidth="1"/>
    <col min="8199" max="8199" width="14.109375" customWidth="1"/>
    <col min="8200" max="8200" width="14.33203125" customWidth="1"/>
    <col min="8201" max="8201" width="12.5546875" customWidth="1"/>
    <col min="8202" max="8202" width="13" customWidth="1"/>
    <col min="8203" max="8203" width="14" customWidth="1"/>
    <col min="8204" max="8204" width="12.88671875" customWidth="1"/>
    <col min="8205" max="8205" width="1.88671875" customWidth="1"/>
    <col min="8451" max="8451" width="16.6640625" customWidth="1"/>
    <col min="8452" max="8452" width="15.44140625" customWidth="1"/>
    <col min="8453" max="8453" width="18.33203125" customWidth="1"/>
    <col min="8454" max="8454" width="16.88671875" customWidth="1"/>
    <col min="8455" max="8455" width="14.109375" customWidth="1"/>
    <col min="8456" max="8456" width="14.33203125" customWidth="1"/>
    <col min="8457" max="8457" width="12.5546875" customWidth="1"/>
    <col min="8458" max="8458" width="13" customWidth="1"/>
    <col min="8459" max="8459" width="14" customWidth="1"/>
    <col min="8460" max="8460" width="12.88671875" customWidth="1"/>
    <col min="8461" max="8461" width="1.88671875" customWidth="1"/>
    <col min="8707" max="8707" width="16.6640625" customWidth="1"/>
    <col min="8708" max="8708" width="15.44140625" customWidth="1"/>
    <col min="8709" max="8709" width="18.33203125" customWidth="1"/>
    <col min="8710" max="8710" width="16.88671875" customWidth="1"/>
    <col min="8711" max="8711" width="14.109375" customWidth="1"/>
    <col min="8712" max="8712" width="14.33203125" customWidth="1"/>
    <col min="8713" max="8713" width="12.5546875" customWidth="1"/>
    <col min="8714" max="8714" width="13" customWidth="1"/>
    <col min="8715" max="8715" width="14" customWidth="1"/>
    <col min="8716" max="8716" width="12.88671875" customWidth="1"/>
    <col min="8717" max="8717" width="1.88671875" customWidth="1"/>
    <col min="8963" max="8963" width="16.6640625" customWidth="1"/>
    <col min="8964" max="8964" width="15.44140625" customWidth="1"/>
    <col min="8965" max="8965" width="18.33203125" customWidth="1"/>
    <col min="8966" max="8966" width="16.88671875" customWidth="1"/>
    <col min="8967" max="8967" width="14.109375" customWidth="1"/>
    <col min="8968" max="8968" width="14.33203125" customWidth="1"/>
    <col min="8969" max="8969" width="12.5546875" customWidth="1"/>
    <col min="8970" max="8970" width="13" customWidth="1"/>
    <col min="8971" max="8971" width="14" customWidth="1"/>
    <col min="8972" max="8972" width="12.88671875" customWidth="1"/>
    <col min="8973" max="8973" width="1.88671875" customWidth="1"/>
    <col min="9219" max="9219" width="16.6640625" customWidth="1"/>
    <col min="9220" max="9220" width="15.44140625" customWidth="1"/>
    <col min="9221" max="9221" width="18.33203125" customWidth="1"/>
    <col min="9222" max="9222" width="16.88671875" customWidth="1"/>
    <col min="9223" max="9223" width="14.109375" customWidth="1"/>
    <col min="9224" max="9224" width="14.33203125" customWidth="1"/>
    <col min="9225" max="9225" width="12.5546875" customWidth="1"/>
    <col min="9226" max="9226" width="13" customWidth="1"/>
    <col min="9227" max="9227" width="14" customWidth="1"/>
    <col min="9228" max="9228" width="12.88671875" customWidth="1"/>
    <col min="9229" max="9229" width="1.88671875" customWidth="1"/>
    <col min="9475" max="9475" width="16.6640625" customWidth="1"/>
    <col min="9476" max="9476" width="15.44140625" customWidth="1"/>
    <col min="9477" max="9477" width="18.33203125" customWidth="1"/>
    <col min="9478" max="9478" width="16.88671875" customWidth="1"/>
    <col min="9479" max="9479" width="14.109375" customWidth="1"/>
    <col min="9480" max="9480" width="14.33203125" customWidth="1"/>
    <col min="9481" max="9481" width="12.5546875" customWidth="1"/>
    <col min="9482" max="9482" width="13" customWidth="1"/>
    <col min="9483" max="9483" width="14" customWidth="1"/>
    <col min="9484" max="9484" width="12.88671875" customWidth="1"/>
    <col min="9485" max="9485" width="1.88671875" customWidth="1"/>
    <col min="9731" max="9731" width="16.6640625" customWidth="1"/>
    <col min="9732" max="9732" width="15.44140625" customWidth="1"/>
    <col min="9733" max="9733" width="18.33203125" customWidth="1"/>
    <col min="9734" max="9734" width="16.88671875" customWidth="1"/>
    <col min="9735" max="9735" width="14.109375" customWidth="1"/>
    <col min="9736" max="9736" width="14.33203125" customWidth="1"/>
    <col min="9737" max="9737" width="12.5546875" customWidth="1"/>
    <col min="9738" max="9738" width="13" customWidth="1"/>
    <col min="9739" max="9739" width="14" customWidth="1"/>
    <col min="9740" max="9740" width="12.88671875" customWidth="1"/>
    <col min="9741" max="9741" width="1.88671875" customWidth="1"/>
    <col min="9987" max="9987" width="16.6640625" customWidth="1"/>
    <col min="9988" max="9988" width="15.44140625" customWidth="1"/>
    <col min="9989" max="9989" width="18.33203125" customWidth="1"/>
    <col min="9990" max="9990" width="16.88671875" customWidth="1"/>
    <col min="9991" max="9991" width="14.109375" customWidth="1"/>
    <col min="9992" max="9992" width="14.33203125" customWidth="1"/>
    <col min="9993" max="9993" width="12.5546875" customWidth="1"/>
    <col min="9994" max="9994" width="13" customWidth="1"/>
    <col min="9995" max="9995" width="14" customWidth="1"/>
    <col min="9996" max="9996" width="12.88671875" customWidth="1"/>
    <col min="9997" max="9997" width="1.88671875" customWidth="1"/>
    <col min="10243" max="10243" width="16.6640625" customWidth="1"/>
    <col min="10244" max="10244" width="15.44140625" customWidth="1"/>
    <col min="10245" max="10245" width="18.33203125" customWidth="1"/>
    <col min="10246" max="10246" width="16.88671875" customWidth="1"/>
    <col min="10247" max="10247" width="14.109375" customWidth="1"/>
    <col min="10248" max="10248" width="14.33203125" customWidth="1"/>
    <col min="10249" max="10249" width="12.5546875" customWidth="1"/>
    <col min="10250" max="10250" width="13" customWidth="1"/>
    <col min="10251" max="10251" width="14" customWidth="1"/>
    <col min="10252" max="10252" width="12.88671875" customWidth="1"/>
    <col min="10253" max="10253" width="1.88671875" customWidth="1"/>
    <col min="10499" max="10499" width="16.6640625" customWidth="1"/>
    <col min="10500" max="10500" width="15.44140625" customWidth="1"/>
    <col min="10501" max="10501" width="18.33203125" customWidth="1"/>
    <col min="10502" max="10502" width="16.88671875" customWidth="1"/>
    <col min="10503" max="10503" width="14.109375" customWidth="1"/>
    <col min="10504" max="10504" width="14.33203125" customWidth="1"/>
    <col min="10505" max="10505" width="12.5546875" customWidth="1"/>
    <col min="10506" max="10506" width="13" customWidth="1"/>
    <col min="10507" max="10507" width="14" customWidth="1"/>
    <col min="10508" max="10508" width="12.88671875" customWidth="1"/>
    <col min="10509" max="10509" width="1.88671875" customWidth="1"/>
    <col min="10755" max="10755" width="16.6640625" customWidth="1"/>
    <col min="10756" max="10756" width="15.44140625" customWidth="1"/>
    <col min="10757" max="10757" width="18.33203125" customWidth="1"/>
    <col min="10758" max="10758" width="16.88671875" customWidth="1"/>
    <col min="10759" max="10759" width="14.109375" customWidth="1"/>
    <col min="10760" max="10760" width="14.33203125" customWidth="1"/>
    <col min="10761" max="10761" width="12.5546875" customWidth="1"/>
    <col min="10762" max="10762" width="13" customWidth="1"/>
    <col min="10763" max="10763" width="14" customWidth="1"/>
    <col min="10764" max="10764" width="12.88671875" customWidth="1"/>
    <col min="10765" max="10765" width="1.88671875" customWidth="1"/>
    <col min="11011" max="11011" width="16.6640625" customWidth="1"/>
    <col min="11012" max="11012" width="15.44140625" customWidth="1"/>
    <col min="11013" max="11013" width="18.33203125" customWidth="1"/>
    <col min="11014" max="11014" width="16.88671875" customWidth="1"/>
    <col min="11015" max="11015" width="14.109375" customWidth="1"/>
    <col min="11016" max="11016" width="14.33203125" customWidth="1"/>
    <col min="11017" max="11017" width="12.5546875" customWidth="1"/>
    <col min="11018" max="11018" width="13" customWidth="1"/>
    <col min="11019" max="11019" width="14" customWidth="1"/>
    <col min="11020" max="11020" width="12.88671875" customWidth="1"/>
    <col min="11021" max="11021" width="1.88671875" customWidth="1"/>
    <col min="11267" max="11267" width="16.6640625" customWidth="1"/>
    <col min="11268" max="11268" width="15.44140625" customWidth="1"/>
    <col min="11269" max="11269" width="18.33203125" customWidth="1"/>
    <col min="11270" max="11270" width="16.88671875" customWidth="1"/>
    <col min="11271" max="11271" width="14.109375" customWidth="1"/>
    <col min="11272" max="11272" width="14.33203125" customWidth="1"/>
    <col min="11273" max="11273" width="12.5546875" customWidth="1"/>
    <col min="11274" max="11274" width="13" customWidth="1"/>
    <col min="11275" max="11275" width="14" customWidth="1"/>
    <col min="11276" max="11276" width="12.88671875" customWidth="1"/>
    <col min="11277" max="11277" width="1.88671875" customWidth="1"/>
    <col min="11523" max="11523" width="16.6640625" customWidth="1"/>
    <col min="11524" max="11524" width="15.44140625" customWidth="1"/>
    <col min="11525" max="11525" width="18.33203125" customWidth="1"/>
    <col min="11526" max="11526" width="16.88671875" customWidth="1"/>
    <col min="11527" max="11527" width="14.109375" customWidth="1"/>
    <col min="11528" max="11528" width="14.33203125" customWidth="1"/>
    <col min="11529" max="11529" width="12.5546875" customWidth="1"/>
    <col min="11530" max="11530" width="13" customWidth="1"/>
    <col min="11531" max="11531" width="14" customWidth="1"/>
    <col min="11532" max="11532" width="12.88671875" customWidth="1"/>
    <col min="11533" max="11533" width="1.88671875" customWidth="1"/>
    <col min="11779" max="11779" width="16.6640625" customWidth="1"/>
    <col min="11780" max="11780" width="15.44140625" customWidth="1"/>
    <col min="11781" max="11781" width="18.33203125" customWidth="1"/>
    <col min="11782" max="11782" width="16.88671875" customWidth="1"/>
    <col min="11783" max="11783" width="14.109375" customWidth="1"/>
    <col min="11784" max="11784" width="14.33203125" customWidth="1"/>
    <col min="11785" max="11785" width="12.5546875" customWidth="1"/>
    <col min="11786" max="11786" width="13" customWidth="1"/>
    <col min="11787" max="11787" width="14" customWidth="1"/>
    <col min="11788" max="11788" width="12.88671875" customWidth="1"/>
    <col min="11789" max="11789" width="1.88671875" customWidth="1"/>
    <col min="12035" max="12035" width="16.6640625" customWidth="1"/>
    <col min="12036" max="12036" width="15.44140625" customWidth="1"/>
    <col min="12037" max="12037" width="18.33203125" customWidth="1"/>
    <col min="12038" max="12038" width="16.88671875" customWidth="1"/>
    <col min="12039" max="12039" width="14.109375" customWidth="1"/>
    <col min="12040" max="12040" width="14.33203125" customWidth="1"/>
    <col min="12041" max="12041" width="12.5546875" customWidth="1"/>
    <col min="12042" max="12042" width="13" customWidth="1"/>
    <col min="12043" max="12043" width="14" customWidth="1"/>
    <col min="12044" max="12044" width="12.88671875" customWidth="1"/>
    <col min="12045" max="12045" width="1.88671875" customWidth="1"/>
    <col min="12291" max="12291" width="16.6640625" customWidth="1"/>
    <col min="12292" max="12292" width="15.44140625" customWidth="1"/>
    <col min="12293" max="12293" width="18.33203125" customWidth="1"/>
    <col min="12294" max="12294" width="16.88671875" customWidth="1"/>
    <col min="12295" max="12295" width="14.109375" customWidth="1"/>
    <col min="12296" max="12296" width="14.33203125" customWidth="1"/>
    <col min="12297" max="12297" width="12.5546875" customWidth="1"/>
    <col min="12298" max="12298" width="13" customWidth="1"/>
    <col min="12299" max="12299" width="14" customWidth="1"/>
    <col min="12300" max="12300" width="12.88671875" customWidth="1"/>
    <col min="12301" max="12301" width="1.88671875" customWidth="1"/>
    <col min="12547" max="12547" width="16.6640625" customWidth="1"/>
    <col min="12548" max="12548" width="15.44140625" customWidth="1"/>
    <col min="12549" max="12549" width="18.33203125" customWidth="1"/>
    <col min="12550" max="12550" width="16.88671875" customWidth="1"/>
    <col min="12551" max="12551" width="14.109375" customWidth="1"/>
    <col min="12552" max="12552" width="14.33203125" customWidth="1"/>
    <col min="12553" max="12553" width="12.5546875" customWidth="1"/>
    <col min="12554" max="12554" width="13" customWidth="1"/>
    <col min="12555" max="12555" width="14" customWidth="1"/>
    <col min="12556" max="12556" width="12.88671875" customWidth="1"/>
    <col min="12557" max="12557" width="1.88671875" customWidth="1"/>
    <col min="12803" max="12803" width="16.6640625" customWidth="1"/>
    <col min="12804" max="12804" width="15.44140625" customWidth="1"/>
    <col min="12805" max="12805" width="18.33203125" customWidth="1"/>
    <col min="12806" max="12806" width="16.88671875" customWidth="1"/>
    <col min="12807" max="12807" width="14.109375" customWidth="1"/>
    <col min="12808" max="12808" width="14.33203125" customWidth="1"/>
    <col min="12809" max="12809" width="12.5546875" customWidth="1"/>
    <col min="12810" max="12810" width="13" customWidth="1"/>
    <col min="12811" max="12811" width="14" customWidth="1"/>
    <col min="12812" max="12812" width="12.88671875" customWidth="1"/>
    <col min="12813" max="12813" width="1.88671875" customWidth="1"/>
    <col min="13059" max="13059" width="16.6640625" customWidth="1"/>
    <col min="13060" max="13060" width="15.44140625" customWidth="1"/>
    <col min="13061" max="13061" width="18.33203125" customWidth="1"/>
    <col min="13062" max="13062" width="16.88671875" customWidth="1"/>
    <col min="13063" max="13063" width="14.109375" customWidth="1"/>
    <col min="13064" max="13064" width="14.33203125" customWidth="1"/>
    <col min="13065" max="13065" width="12.5546875" customWidth="1"/>
    <col min="13066" max="13066" width="13" customWidth="1"/>
    <col min="13067" max="13067" width="14" customWidth="1"/>
    <col min="13068" max="13068" width="12.88671875" customWidth="1"/>
    <col min="13069" max="13069" width="1.88671875" customWidth="1"/>
    <col min="13315" max="13315" width="16.6640625" customWidth="1"/>
    <col min="13316" max="13316" width="15.44140625" customWidth="1"/>
    <col min="13317" max="13317" width="18.33203125" customWidth="1"/>
    <col min="13318" max="13318" width="16.88671875" customWidth="1"/>
    <col min="13319" max="13319" width="14.109375" customWidth="1"/>
    <col min="13320" max="13320" width="14.33203125" customWidth="1"/>
    <col min="13321" max="13321" width="12.5546875" customWidth="1"/>
    <col min="13322" max="13322" width="13" customWidth="1"/>
    <col min="13323" max="13323" width="14" customWidth="1"/>
    <col min="13324" max="13324" width="12.88671875" customWidth="1"/>
    <col min="13325" max="13325" width="1.88671875" customWidth="1"/>
    <col min="13571" max="13571" width="16.6640625" customWidth="1"/>
    <col min="13572" max="13572" width="15.44140625" customWidth="1"/>
    <col min="13573" max="13573" width="18.33203125" customWidth="1"/>
    <col min="13574" max="13574" width="16.88671875" customWidth="1"/>
    <col min="13575" max="13575" width="14.109375" customWidth="1"/>
    <col min="13576" max="13576" width="14.33203125" customWidth="1"/>
    <col min="13577" max="13577" width="12.5546875" customWidth="1"/>
    <col min="13578" max="13578" width="13" customWidth="1"/>
    <col min="13579" max="13579" width="14" customWidth="1"/>
    <col min="13580" max="13580" width="12.88671875" customWidth="1"/>
    <col min="13581" max="13581" width="1.88671875" customWidth="1"/>
    <col min="13827" max="13827" width="16.6640625" customWidth="1"/>
    <col min="13828" max="13828" width="15.44140625" customWidth="1"/>
    <col min="13829" max="13829" width="18.33203125" customWidth="1"/>
    <col min="13830" max="13830" width="16.88671875" customWidth="1"/>
    <col min="13831" max="13831" width="14.109375" customWidth="1"/>
    <col min="13832" max="13832" width="14.33203125" customWidth="1"/>
    <col min="13833" max="13833" width="12.5546875" customWidth="1"/>
    <col min="13834" max="13834" width="13" customWidth="1"/>
    <col min="13835" max="13835" width="14" customWidth="1"/>
    <col min="13836" max="13836" width="12.88671875" customWidth="1"/>
    <col min="13837" max="13837" width="1.88671875" customWidth="1"/>
    <col min="14083" max="14083" width="16.6640625" customWidth="1"/>
    <col min="14084" max="14084" width="15.44140625" customWidth="1"/>
    <col min="14085" max="14085" width="18.33203125" customWidth="1"/>
    <col min="14086" max="14086" width="16.88671875" customWidth="1"/>
    <col min="14087" max="14087" width="14.109375" customWidth="1"/>
    <col min="14088" max="14088" width="14.33203125" customWidth="1"/>
    <col min="14089" max="14089" width="12.5546875" customWidth="1"/>
    <col min="14090" max="14090" width="13" customWidth="1"/>
    <col min="14091" max="14091" width="14" customWidth="1"/>
    <col min="14092" max="14092" width="12.88671875" customWidth="1"/>
    <col min="14093" max="14093" width="1.88671875" customWidth="1"/>
    <col min="14339" max="14339" width="16.6640625" customWidth="1"/>
    <col min="14340" max="14340" width="15.44140625" customWidth="1"/>
    <col min="14341" max="14341" width="18.33203125" customWidth="1"/>
    <col min="14342" max="14342" width="16.88671875" customWidth="1"/>
    <col min="14343" max="14343" width="14.109375" customWidth="1"/>
    <col min="14344" max="14344" width="14.33203125" customWidth="1"/>
    <col min="14345" max="14345" width="12.5546875" customWidth="1"/>
    <col min="14346" max="14346" width="13" customWidth="1"/>
    <col min="14347" max="14347" width="14" customWidth="1"/>
    <col min="14348" max="14348" width="12.88671875" customWidth="1"/>
    <col min="14349" max="14349" width="1.88671875" customWidth="1"/>
    <col min="14595" max="14595" width="16.6640625" customWidth="1"/>
    <col min="14596" max="14596" width="15.44140625" customWidth="1"/>
    <col min="14597" max="14597" width="18.33203125" customWidth="1"/>
    <col min="14598" max="14598" width="16.88671875" customWidth="1"/>
    <col min="14599" max="14599" width="14.109375" customWidth="1"/>
    <col min="14600" max="14600" width="14.33203125" customWidth="1"/>
    <col min="14601" max="14601" width="12.5546875" customWidth="1"/>
    <col min="14602" max="14602" width="13" customWidth="1"/>
    <col min="14603" max="14603" width="14" customWidth="1"/>
    <col min="14604" max="14604" width="12.88671875" customWidth="1"/>
    <col min="14605" max="14605" width="1.88671875" customWidth="1"/>
    <col min="14851" max="14851" width="16.6640625" customWidth="1"/>
    <col min="14852" max="14852" width="15.44140625" customWidth="1"/>
    <col min="14853" max="14853" width="18.33203125" customWidth="1"/>
    <col min="14854" max="14854" width="16.88671875" customWidth="1"/>
    <col min="14855" max="14855" width="14.109375" customWidth="1"/>
    <col min="14856" max="14856" width="14.33203125" customWidth="1"/>
    <col min="14857" max="14857" width="12.5546875" customWidth="1"/>
    <col min="14858" max="14858" width="13" customWidth="1"/>
    <col min="14859" max="14859" width="14" customWidth="1"/>
    <col min="14860" max="14860" width="12.88671875" customWidth="1"/>
    <col min="14861" max="14861" width="1.88671875" customWidth="1"/>
    <col min="15107" max="15107" width="16.6640625" customWidth="1"/>
    <col min="15108" max="15108" width="15.44140625" customWidth="1"/>
    <col min="15109" max="15109" width="18.33203125" customWidth="1"/>
    <col min="15110" max="15110" width="16.88671875" customWidth="1"/>
    <col min="15111" max="15111" width="14.109375" customWidth="1"/>
    <col min="15112" max="15112" width="14.33203125" customWidth="1"/>
    <col min="15113" max="15113" width="12.5546875" customWidth="1"/>
    <col min="15114" max="15114" width="13" customWidth="1"/>
    <col min="15115" max="15115" width="14" customWidth="1"/>
    <col min="15116" max="15116" width="12.88671875" customWidth="1"/>
    <col min="15117" max="15117" width="1.88671875" customWidth="1"/>
    <col min="15363" max="15363" width="16.6640625" customWidth="1"/>
    <col min="15364" max="15364" width="15.44140625" customWidth="1"/>
    <col min="15365" max="15365" width="18.33203125" customWidth="1"/>
    <col min="15366" max="15366" width="16.88671875" customWidth="1"/>
    <col min="15367" max="15367" width="14.109375" customWidth="1"/>
    <col min="15368" max="15368" width="14.33203125" customWidth="1"/>
    <col min="15369" max="15369" width="12.5546875" customWidth="1"/>
    <col min="15370" max="15370" width="13" customWidth="1"/>
    <col min="15371" max="15371" width="14" customWidth="1"/>
    <col min="15372" max="15372" width="12.88671875" customWidth="1"/>
    <col min="15373" max="15373" width="1.88671875" customWidth="1"/>
    <col min="15619" max="15619" width="16.6640625" customWidth="1"/>
    <col min="15620" max="15620" width="15.44140625" customWidth="1"/>
    <col min="15621" max="15621" width="18.33203125" customWidth="1"/>
    <col min="15622" max="15622" width="16.88671875" customWidth="1"/>
    <col min="15623" max="15623" width="14.109375" customWidth="1"/>
    <col min="15624" max="15624" width="14.33203125" customWidth="1"/>
    <col min="15625" max="15625" width="12.5546875" customWidth="1"/>
    <col min="15626" max="15626" width="13" customWidth="1"/>
    <col min="15627" max="15627" width="14" customWidth="1"/>
    <col min="15628" max="15628" width="12.88671875" customWidth="1"/>
    <col min="15629" max="15629" width="1.88671875" customWidth="1"/>
    <col min="15875" max="15875" width="16.6640625" customWidth="1"/>
    <col min="15876" max="15876" width="15.44140625" customWidth="1"/>
    <col min="15877" max="15877" width="18.33203125" customWidth="1"/>
    <col min="15878" max="15878" width="16.88671875" customWidth="1"/>
    <col min="15879" max="15879" width="14.109375" customWidth="1"/>
    <col min="15880" max="15880" width="14.33203125" customWidth="1"/>
    <col min="15881" max="15881" width="12.5546875" customWidth="1"/>
    <col min="15882" max="15882" width="13" customWidth="1"/>
    <col min="15883" max="15883" width="14" customWidth="1"/>
    <col min="15884" max="15884" width="12.88671875" customWidth="1"/>
    <col min="15885" max="15885" width="1.88671875" customWidth="1"/>
    <col min="16131" max="16131" width="16.6640625" customWidth="1"/>
    <col min="16132" max="16132" width="15.44140625" customWidth="1"/>
    <col min="16133" max="16133" width="18.33203125" customWidth="1"/>
    <col min="16134" max="16134" width="16.88671875" customWidth="1"/>
    <col min="16135" max="16135" width="14.109375" customWidth="1"/>
    <col min="16136" max="16136" width="14.33203125" customWidth="1"/>
    <col min="16137" max="16137" width="12.5546875" customWidth="1"/>
    <col min="16138" max="16138" width="13" customWidth="1"/>
    <col min="16139" max="16139" width="14" customWidth="1"/>
    <col min="16140" max="16140" width="12.88671875" customWidth="1"/>
    <col min="16141" max="16141" width="1.88671875" customWidth="1"/>
  </cols>
  <sheetData>
    <row r="1" spans="1:12" s="62" customFormat="1" ht="15.6" x14ac:dyDescent="0.3">
      <c r="A1" s="63"/>
      <c r="B1" s="63"/>
      <c r="C1" s="63"/>
    </row>
    <row r="2" spans="1:12" s="62" customFormat="1" x14ac:dyDescent="0.3">
      <c r="A2" s="64"/>
      <c r="B2" s="64"/>
      <c r="C2" s="64"/>
    </row>
    <row r="3" spans="1:12" s="62" customFormat="1" x14ac:dyDescent="0.3">
      <c r="A3" s="65"/>
      <c r="B3" s="65"/>
      <c r="C3" s="65"/>
    </row>
    <row r="4" spans="1:12" s="62" customFormat="1" x14ac:dyDescent="0.3"/>
    <row r="5" spans="1:12" s="62" customFormat="1" x14ac:dyDescent="0.3">
      <c r="I5" s="64" t="s">
        <v>83</v>
      </c>
    </row>
    <row r="6" spans="1:12" s="62" customFormat="1" x14ac:dyDescent="0.3"/>
    <row r="7" spans="1:12" s="62" customFormat="1" ht="15.6" x14ac:dyDescent="0.3">
      <c r="A7" s="63"/>
      <c r="B7" s="63"/>
      <c r="C7" s="63"/>
    </row>
    <row r="8" spans="1:12" s="62" customFormat="1" ht="15" customHeight="1" x14ac:dyDescent="0.3">
      <c r="A8" s="63"/>
      <c r="B8" s="63"/>
      <c r="C8" s="63"/>
    </row>
    <row r="9" spans="1:12" s="62" customFormat="1" ht="12.45" customHeight="1" thickBot="1" x14ac:dyDescent="0.35">
      <c r="A9" s="63"/>
      <c r="B9" s="63"/>
      <c r="C9" s="63"/>
    </row>
    <row r="10" spans="1:12" s="56" customFormat="1" ht="16.2" thickBot="1" x14ac:dyDescent="0.35">
      <c r="A10" s="61" t="s">
        <v>82</v>
      </c>
      <c r="B10" s="61"/>
      <c r="C10" s="61"/>
      <c r="D10" s="61"/>
      <c r="E10" s="61"/>
      <c r="F10" s="60"/>
      <c r="G10" s="60"/>
      <c r="H10" s="59" t="s">
        <v>81</v>
      </c>
      <c r="I10" s="58">
        <v>45010</v>
      </c>
      <c r="J10" s="57"/>
    </row>
    <row r="11" spans="1:12" x14ac:dyDescent="0.3">
      <c r="A11" s="22"/>
      <c r="B11" s="14"/>
      <c r="C11" s="14"/>
      <c r="D11" s="14"/>
      <c r="E11" s="14"/>
      <c r="F11" s="14"/>
      <c r="G11" s="14"/>
      <c r="H11" s="55" t="s">
        <v>80</v>
      </c>
      <c r="I11" s="54" t="s">
        <v>79</v>
      </c>
      <c r="J11" s="13"/>
    </row>
    <row r="12" spans="1:12" ht="5.4" customHeight="1" x14ac:dyDescent="0.3">
      <c r="A12" s="22"/>
      <c r="B12" s="14"/>
      <c r="C12" s="14"/>
      <c r="D12" s="14"/>
      <c r="E12" s="14"/>
      <c r="F12" s="14"/>
      <c r="G12" s="14"/>
      <c r="H12" s="14"/>
      <c r="I12" s="14"/>
      <c r="J12" s="13"/>
    </row>
    <row r="13" spans="1:12" x14ac:dyDescent="0.3">
      <c r="A13" s="53"/>
      <c r="B13" s="409" t="s">
        <v>78</v>
      </c>
      <c r="C13" s="409"/>
      <c r="D13" s="358" t="s">
        <v>370</v>
      </c>
      <c r="E13" s="14"/>
      <c r="F13" s="14"/>
      <c r="G13" s="14"/>
      <c r="H13" s="14"/>
      <c r="I13" s="14"/>
      <c r="J13" s="13"/>
      <c r="K13" s="31"/>
    </row>
    <row r="14" spans="1:12" ht="3.45" customHeight="1" x14ac:dyDescent="0.3">
      <c r="A14" s="20"/>
      <c r="B14" s="19"/>
      <c r="C14" s="19"/>
      <c r="D14" s="21"/>
      <c r="E14" s="14"/>
      <c r="F14" s="14"/>
      <c r="G14" s="14"/>
      <c r="H14" s="14"/>
      <c r="I14" s="14"/>
      <c r="J14" s="13"/>
      <c r="K14" s="31"/>
      <c r="L14" s="31"/>
    </row>
    <row r="15" spans="1:12" x14ac:dyDescent="0.3">
      <c r="A15" s="20"/>
      <c r="B15" s="19"/>
      <c r="C15" s="52" t="s">
        <v>307</v>
      </c>
      <c r="D15" s="50"/>
      <c r="E15" s="50"/>
      <c r="F15" s="50"/>
      <c r="G15" s="50"/>
      <c r="H15" s="50"/>
      <c r="I15" s="50"/>
      <c r="J15" s="13"/>
      <c r="K15" s="31"/>
    </row>
    <row r="16" spans="1:12" x14ac:dyDescent="0.3">
      <c r="A16" s="20"/>
      <c r="B16" s="19"/>
      <c r="C16" s="52" t="s">
        <v>244</v>
      </c>
      <c r="D16" s="50"/>
      <c r="E16" s="50"/>
      <c r="F16" s="50"/>
      <c r="G16" s="50"/>
      <c r="H16" s="50"/>
      <c r="I16" s="50"/>
      <c r="J16" s="13"/>
      <c r="K16" s="31"/>
    </row>
    <row r="17" spans="1:11" x14ac:dyDescent="0.3">
      <c r="A17" s="20"/>
      <c r="B17" s="19"/>
      <c r="C17" s="52" t="s">
        <v>308</v>
      </c>
      <c r="D17" s="50"/>
      <c r="E17" s="50"/>
      <c r="F17" s="50"/>
      <c r="G17" s="50"/>
      <c r="H17" s="50"/>
      <c r="I17" s="50"/>
      <c r="J17" s="13"/>
      <c r="K17" s="31"/>
    </row>
    <row r="18" spans="1:11" x14ac:dyDescent="0.3">
      <c r="A18" s="20"/>
      <c r="B18" s="19"/>
      <c r="C18" s="52" t="s">
        <v>248</v>
      </c>
      <c r="D18" s="50"/>
      <c r="E18" s="50"/>
      <c r="F18" s="50"/>
      <c r="G18" s="50"/>
      <c r="H18" s="50"/>
      <c r="I18" s="50"/>
      <c r="J18" s="13"/>
      <c r="K18" s="31"/>
    </row>
    <row r="19" spans="1:11" x14ac:dyDescent="0.3">
      <c r="A19" s="20"/>
      <c r="B19" s="19"/>
      <c r="C19" s="52" t="s">
        <v>369</v>
      </c>
      <c r="D19" s="50"/>
      <c r="E19" s="50"/>
      <c r="F19" s="50"/>
      <c r="G19" s="50"/>
      <c r="H19" s="50"/>
      <c r="I19" s="50"/>
      <c r="J19" s="13"/>
      <c r="K19" s="31"/>
    </row>
    <row r="20" spans="1:11" x14ac:dyDescent="0.3">
      <c r="A20" s="20"/>
      <c r="B20" s="19"/>
      <c r="C20" s="52" t="s">
        <v>243</v>
      </c>
      <c r="D20" s="50"/>
      <c r="E20" s="50"/>
      <c r="F20" s="50"/>
      <c r="G20" s="50"/>
      <c r="H20" s="50"/>
      <c r="I20" s="50"/>
      <c r="J20" s="13"/>
      <c r="K20" s="31"/>
    </row>
    <row r="21" spans="1:11" x14ac:dyDescent="0.3">
      <c r="A21" s="20"/>
      <c r="B21" s="19"/>
      <c r="C21" s="52" t="s">
        <v>245</v>
      </c>
      <c r="D21" s="50"/>
      <c r="E21" s="50"/>
      <c r="F21" s="50"/>
      <c r="G21" s="50"/>
      <c r="H21" s="50"/>
      <c r="I21" s="50"/>
      <c r="J21" s="13"/>
      <c r="K21" s="31"/>
    </row>
    <row r="22" spans="1:11" x14ac:dyDescent="0.3">
      <c r="A22" s="20"/>
      <c r="B22" s="19"/>
      <c r="C22" s="52" t="s">
        <v>246</v>
      </c>
      <c r="D22" s="50"/>
      <c r="E22" s="50"/>
      <c r="F22" s="50"/>
      <c r="G22" s="50"/>
      <c r="H22" s="50"/>
      <c r="I22" s="50"/>
      <c r="J22" s="13"/>
      <c r="K22" s="31"/>
    </row>
    <row r="23" spans="1:11" x14ac:dyDescent="0.3">
      <c r="A23" s="20"/>
      <c r="B23" s="19"/>
      <c r="C23" s="52" t="s">
        <v>247</v>
      </c>
      <c r="D23" s="50"/>
      <c r="E23" s="50"/>
      <c r="F23" s="50"/>
      <c r="G23" s="50"/>
      <c r="H23" s="50"/>
      <c r="I23" s="50"/>
      <c r="J23" s="13"/>
      <c r="K23" s="31"/>
    </row>
    <row r="24" spans="1:11" ht="3" customHeight="1" x14ac:dyDescent="0.3">
      <c r="A24" s="20"/>
      <c r="B24" s="19"/>
      <c r="C24" s="51"/>
      <c r="D24" s="50"/>
      <c r="E24" s="50"/>
      <c r="F24" s="50"/>
      <c r="G24" s="50"/>
      <c r="H24" s="50"/>
      <c r="I24" s="50"/>
      <c r="J24" s="13"/>
      <c r="K24" s="31"/>
    </row>
    <row r="25" spans="1:11" ht="10.8" customHeight="1" x14ac:dyDescent="0.3">
      <c r="A25" s="20"/>
      <c r="B25" s="19"/>
      <c r="C25" s="19"/>
      <c r="D25" s="19"/>
      <c r="E25" s="19"/>
      <c r="F25" s="19"/>
      <c r="G25" s="19"/>
      <c r="H25" s="19"/>
      <c r="I25" s="19"/>
      <c r="J25" s="13"/>
    </row>
    <row r="26" spans="1:11" x14ac:dyDescent="0.3">
      <c r="A26" s="406" t="s">
        <v>77</v>
      </c>
      <c r="B26" s="407"/>
      <c r="C26" s="407"/>
      <c r="D26" s="407"/>
      <c r="E26" s="408"/>
      <c r="F26" s="14"/>
      <c r="G26" s="14"/>
      <c r="H26" s="14"/>
      <c r="I26" s="14"/>
      <c r="J26" s="13"/>
    </row>
    <row r="27" spans="1:11" ht="3" customHeight="1" x14ac:dyDescent="0.3">
      <c r="A27" s="33"/>
      <c r="B27" s="32"/>
      <c r="C27" s="14"/>
      <c r="D27" s="14"/>
      <c r="E27" s="14"/>
      <c r="F27" s="14"/>
      <c r="G27" s="14"/>
      <c r="H27" s="14"/>
      <c r="I27" s="14"/>
      <c r="J27" s="13"/>
    </row>
    <row r="28" spans="1:11" x14ac:dyDescent="0.3">
      <c r="A28" s="33"/>
      <c r="B28" s="49" t="s">
        <v>76</v>
      </c>
      <c r="C28" s="14"/>
      <c r="D28" s="14"/>
      <c r="E28" s="14"/>
      <c r="F28" s="14"/>
      <c r="G28" s="14"/>
      <c r="H28" s="14"/>
      <c r="I28" s="14"/>
      <c r="J28" s="13"/>
    </row>
    <row r="29" spans="1:11" ht="7.5" customHeight="1" thickBot="1" x14ac:dyDescent="0.35">
      <c r="A29" s="22"/>
      <c r="B29" s="19"/>
      <c r="C29" s="19"/>
      <c r="D29" s="14"/>
      <c r="E29" s="14"/>
      <c r="F29" s="14"/>
      <c r="G29" s="14"/>
      <c r="H29" s="14"/>
      <c r="I29" s="14"/>
      <c r="J29" s="13"/>
    </row>
    <row r="30" spans="1:11" ht="15" thickBot="1" x14ac:dyDescent="0.35">
      <c r="A30" s="22"/>
      <c r="B30" s="21" t="s">
        <v>75</v>
      </c>
      <c r="C30" s="21"/>
      <c r="D30" s="14"/>
      <c r="E30" s="14"/>
      <c r="F30" s="14"/>
      <c r="G30" s="14"/>
      <c r="H30" s="14"/>
      <c r="I30" s="48"/>
      <c r="J30" s="13"/>
    </row>
    <row r="31" spans="1:11" x14ac:dyDescent="0.3">
      <c r="A31" s="22"/>
      <c r="B31" s="19" t="s">
        <v>74</v>
      </c>
      <c r="C31" s="19"/>
      <c r="D31" s="14"/>
      <c r="E31" s="14"/>
      <c r="F31" s="14"/>
      <c r="G31" s="14"/>
      <c r="H31" s="14"/>
      <c r="I31" s="14"/>
      <c r="J31" s="13"/>
    </row>
    <row r="32" spans="1:11" ht="7.05" customHeight="1" x14ac:dyDescent="0.3">
      <c r="A32" s="22"/>
      <c r="B32" s="19"/>
      <c r="C32" s="19"/>
      <c r="D32" s="14"/>
      <c r="E32" s="14"/>
      <c r="F32" s="14"/>
      <c r="G32" s="14"/>
      <c r="H32" s="14"/>
      <c r="I32" s="14"/>
      <c r="J32" s="13"/>
    </row>
    <row r="33" spans="1:11" x14ac:dyDescent="0.3">
      <c r="A33" s="22"/>
      <c r="B33" s="19" t="s">
        <v>73</v>
      </c>
      <c r="C33" s="19"/>
      <c r="D33" s="14"/>
      <c r="E33" s="14"/>
      <c r="F33" s="14"/>
      <c r="G33" s="14"/>
      <c r="H33" s="14"/>
      <c r="I33" s="47"/>
      <c r="J33" s="13"/>
    </row>
    <row r="34" spans="1:11" ht="7.05" customHeight="1" x14ac:dyDescent="0.3">
      <c r="A34" s="22"/>
      <c r="B34" s="19"/>
      <c r="C34" s="19"/>
      <c r="D34" s="14"/>
      <c r="E34" s="14"/>
      <c r="F34" s="14"/>
      <c r="G34" s="14"/>
      <c r="H34" s="14"/>
      <c r="I34" s="14"/>
      <c r="J34" s="13"/>
    </row>
    <row r="35" spans="1:11" x14ac:dyDescent="0.3">
      <c r="A35" s="22"/>
      <c r="B35" s="19"/>
      <c r="C35" s="46" t="s">
        <v>72</v>
      </c>
      <c r="D35" s="45"/>
      <c r="E35" s="45"/>
      <c r="F35" s="45"/>
      <c r="G35" s="45"/>
      <c r="H35" s="44"/>
      <c r="I35" s="14"/>
      <c r="J35" s="13"/>
    </row>
    <row r="36" spans="1:11" x14ac:dyDescent="0.3">
      <c r="A36" s="22"/>
      <c r="B36" s="19"/>
      <c r="C36" s="43" t="s">
        <v>71</v>
      </c>
      <c r="D36" s="42"/>
      <c r="E36" s="42"/>
      <c r="F36" s="42"/>
      <c r="G36" s="42"/>
      <c r="H36" s="41"/>
      <c r="I36" s="14"/>
      <c r="J36" s="13"/>
    </row>
    <row r="37" spans="1:11" x14ac:dyDescent="0.3">
      <c r="A37" s="22"/>
      <c r="B37" s="19"/>
      <c r="C37" s="40" t="s">
        <v>70</v>
      </c>
      <c r="D37" s="39"/>
      <c r="E37" s="39"/>
      <c r="F37" s="39"/>
      <c r="G37" s="39"/>
      <c r="H37" s="38"/>
      <c r="I37" s="14"/>
      <c r="J37" s="13"/>
    </row>
    <row r="38" spans="1:11" ht="7.05" customHeight="1" x14ac:dyDescent="0.3">
      <c r="A38" s="22"/>
      <c r="B38" s="19"/>
      <c r="C38" s="19"/>
      <c r="D38" s="14"/>
      <c r="E38" s="14"/>
      <c r="F38" s="14"/>
      <c r="G38" s="14"/>
      <c r="H38" s="14"/>
      <c r="I38" s="14"/>
      <c r="J38" s="13"/>
    </row>
    <row r="39" spans="1:11" x14ac:dyDescent="0.3">
      <c r="A39" s="22"/>
      <c r="B39" s="19" t="s">
        <v>69</v>
      </c>
      <c r="C39" s="19"/>
      <c r="D39" s="14"/>
      <c r="E39" s="14"/>
      <c r="F39" s="14"/>
      <c r="G39" s="14"/>
      <c r="H39" s="14"/>
      <c r="I39" s="37"/>
      <c r="J39" s="13"/>
    </row>
    <row r="40" spans="1:11" x14ac:dyDescent="0.3">
      <c r="A40" s="22"/>
      <c r="B40" s="19" t="s">
        <v>68</v>
      </c>
      <c r="C40" s="19"/>
      <c r="D40" s="14"/>
      <c r="E40" s="14"/>
      <c r="F40" s="14"/>
      <c r="G40" s="14"/>
      <c r="H40" s="14"/>
      <c r="I40" s="14"/>
      <c r="J40" s="13"/>
    </row>
    <row r="41" spans="1:11" x14ac:dyDescent="0.3">
      <c r="A41" s="22"/>
      <c r="B41" s="19" t="s">
        <v>67</v>
      </c>
      <c r="C41" s="19"/>
      <c r="D41" s="14"/>
      <c r="E41" s="14"/>
      <c r="F41" s="14"/>
      <c r="G41" s="14"/>
      <c r="H41" s="14"/>
      <c r="I41" s="14"/>
      <c r="J41" s="13"/>
    </row>
    <row r="42" spans="1:11" ht="3.9" customHeight="1" x14ac:dyDescent="0.3">
      <c r="A42" s="22"/>
      <c r="B42" s="19"/>
      <c r="C42" s="19"/>
      <c r="D42" s="14"/>
      <c r="E42" s="14"/>
      <c r="F42" s="14"/>
      <c r="G42" s="14"/>
      <c r="H42" s="14"/>
      <c r="I42" s="14"/>
      <c r="J42" s="13"/>
    </row>
    <row r="43" spans="1:11" ht="12" customHeight="1" x14ac:dyDescent="0.3">
      <c r="A43" s="36"/>
      <c r="B43" s="14"/>
      <c r="C43" s="14"/>
      <c r="D43" s="14"/>
      <c r="E43" s="14"/>
      <c r="F43" s="14"/>
      <c r="G43" s="14"/>
      <c r="H43" s="14"/>
      <c r="I43" s="14"/>
      <c r="J43" s="13"/>
    </row>
    <row r="44" spans="1:11" x14ac:dyDescent="0.3">
      <c r="A44" s="406" t="s">
        <v>66</v>
      </c>
      <c r="B44" s="407"/>
      <c r="C44" s="407"/>
      <c r="D44" s="407"/>
      <c r="E44" s="408"/>
      <c r="F44" s="35"/>
      <c r="G44" s="35"/>
      <c r="H44" s="35"/>
      <c r="I44" s="34"/>
      <c r="J44" s="13"/>
    </row>
    <row r="45" spans="1:11" ht="3" customHeight="1" x14ac:dyDescent="0.3">
      <c r="A45" s="33"/>
      <c r="B45" s="32"/>
      <c r="C45" s="14"/>
      <c r="D45" s="14"/>
      <c r="E45" s="14"/>
      <c r="F45" s="14"/>
      <c r="G45" s="14"/>
      <c r="H45" s="14"/>
      <c r="I45" s="30"/>
      <c r="J45" s="13"/>
    </row>
    <row r="46" spans="1:11" x14ac:dyDescent="0.3">
      <c r="A46" s="22"/>
      <c r="B46" s="19" t="s">
        <v>65</v>
      </c>
      <c r="C46" s="19"/>
      <c r="D46" s="14"/>
      <c r="E46" s="14"/>
      <c r="F46" s="14"/>
      <c r="G46" s="14"/>
      <c r="H46" s="14"/>
      <c r="I46" s="30"/>
      <c r="J46" s="13"/>
    </row>
    <row r="47" spans="1:11" x14ac:dyDescent="0.3">
      <c r="A47" s="22"/>
      <c r="B47" s="19" t="s">
        <v>64</v>
      </c>
      <c r="C47" s="19"/>
      <c r="D47" s="14"/>
      <c r="E47" s="14"/>
      <c r="F47" s="14"/>
      <c r="G47" s="14"/>
      <c r="H47" s="14"/>
      <c r="I47" s="30"/>
      <c r="J47" s="13"/>
      <c r="K47" s="31"/>
    </row>
    <row r="48" spans="1:11" ht="7.5" customHeight="1" x14ac:dyDescent="0.3">
      <c r="A48" s="22"/>
      <c r="B48" s="19"/>
      <c r="C48" s="19"/>
      <c r="D48" s="14"/>
      <c r="E48" s="14"/>
      <c r="F48" s="14"/>
      <c r="G48" s="14"/>
      <c r="H48" s="14"/>
      <c r="I48" s="30"/>
      <c r="J48" s="13"/>
      <c r="K48" s="31"/>
    </row>
    <row r="49" spans="1:10" x14ac:dyDescent="0.3">
      <c r="A49" s="22"/>
      <c r="B49" s="19" t="s">
        <v>63</v>
      </c>
      <c r="C49" s="19"/>
      <c r="D49" s="14"/>
      <c r="E49" s="14"/>
      <c r="F49" s="14"/>
      <c r="G49" s="14"/>
      <c r="H49" s="14"/>
      <c r="I49" s="30"/>
      <c r="J49" s="13"/>
    </row>
    <row r="50" spans="1:10" ht="4.8" customHeight="1" x14ac:dyDescent="0.3">
      <c r="A50" s="20"/>
      <c r="B50" s="19"/>
      <c r="C50" s="19"/>
      <c r="D50" s="14"/>
      <c r="E50" s="14"/>
      <c r="F50" s="14"/>
      <c r="G50" s="14"/>
      <c r="H50" s="14"/>
      <c r="I50" s="30"/>
      <c r="J50" s="13"/>
    </row>
    <row r="51" spans="1:10" x14ac:dyDescent="0.3">
      <c r="A51" s="29"/>
      <c r="B51" s="26"/>
      <c r="C51" s="26"/>
      <c r="D51" s="25" t="s">
        <v>62</v>
      </c>
      <c r="E51" s="28"/>
      <c r="F51" s="27"/>
      <c r="G51" s="26"/>
      <c r="H51" s="25" t="s">
        <v>61</v>
      </c>
      <c r="I51" s="24"/>
      <c r="J51" s="13"/>
    </row>
    <row r="52" spans="1:10" ht="10.5" customHeight="1" x14ac:dyDescent="0.3">
      <c r="A52" s="22"/>
      <c r="B52" s="14"/>
      <c r="C52" s="14"/>
      <c r="D52" s="14"/>
      <c r="E52" s="14"/>
      <c r="F52" s="14"/>
      <c r="G52" s="14"/>
      <c r="H52" s="14"/>
      <c r="I52" s="14"/>
      <c r="J52" s="13"/>
    </row>
    <row r="53" spans="1:10" x14ac:dyDescent="0.3">
      <c r="A53" s="22"/>
      <c r="B53" s="14"/>
      <c r="C53" s="410" t="s">
        <v>60</v>
      </c>
      <c r="D53" s="411"/>
      <c r="E53" s="411"/>
      <c r="F53" s="411"/>
      <c r="G53" s="411"/>
      <c r="H53" s="412"/>
      <c r="I53" s="14"/>
      <c r="J53" s="13"/>
    </row>
    <row r="54" spans="1:10" x14ac:dyDescent="0.3">
      <c r="A54" s="22"/>
      <c r="B54" s="14"/>
      <c r="C54" s="413" t="s">
        <v>59</v>
      </c>
      <c r="D54" s="414"/>
      <c r="E54" s="414"/>
      <c r="F54" s="414"/>
      <c r="G54" s="414"/>
      <c r="H54" s="415"/>
      <c r="I54" s="14"/>
      <c r="J54" s="13"/>
    </row>
    <row r="55" spans="1:10" x14ac:dyDescent="0.3">
      <c r="A55" s="22"/>
      <c r="B55" s="14"/>
      <c r="C55" s="403" t="s">
        <v>58</v>
      </c>
      <c r="D55" s="404"/>
      <c r="E55" s="404"/>
      <c r="F55" s="404"/>
      <c r="G55" s="404"/>
      <c r="H55" s="405"/>
      <c r="I55" s="14"/>
      <c r="J55" s="13"/>
    </row>
    <row r="56" spans="1:10" x14ac:dyDescent="0.3">
      <c r="A56" s="23"/>
      <c r="B56" s="21"/>
      <c r="C56" s="21"/>
      <c r="D56" s="14"/>
      <c r="E56" s="14"/>
      <c r="F56" s="14"/>
      <c r="G56" s="14"/>
      <c r="H56" s="14"/>
      <c r="I56" s="14"/>
      <c r="J56" s="13"/>
    </row>
    <row r="57" spans="1:10" x14ac:dyDescent="0.3">
      <c r="A57" s="406" t="s">
        <v>57</v>
      </c>
      <c r="B57" s="407"/>
      <c r="C57" s="407"/>
      <c r="D57" s="408"/>
      <c r="E57" s="14"/>
      <c r="F57" s="14"/>
      <c r="G57" s="14"/>
      <c r="H57" s="14"/>
      <c r="I57" s="14"/>
      <c r="J57" s="13"/>
    </row>
    <row r="58" spans="1:10" ht="4.05" customHeight="1" x14ac:dyDescent="0.3">
      <c r="A58" s="22"/>
      <c r="B58" s="14"/>
      <c r="C58" s="14"/>
      <c r="D58" s="14"/>
      <c r="E58" s="14"/>
      <c r="F58" s="14"/>
      <c r="G58" s="14"/>
      <c r="H58" s="14"/>
      <c r="I58" s="14"/>
      <c r="J58" s="13"/>
    </row>
    <row r="59" spans="1:10" x14ac:dyDescent="0.3">
      <c r="A59" s="22"/>
      <c r="B59" s="359" t="s">
        <v>368</v>
      </c>
      <c r="C59" s="14"/>
      <c r="D59" s="14"/>
      <c r="E59" s="14"/>
      <c r="F59" s="14"/>
      <c r="G59" s="14"/>
      <c r="H59" s="14"/>
      <c r="I59" s="14"/>
      <c r="J59" s="13"/>
    </row>
    <row r="60" spans="1:10" x14ac:dyDescent="0.3">
      <c r="A60" s="22"/>
      <c r="B60" s="359" t="s">
        <v>56</v>
      </c>
      <c r="C60" s="14"/>
      <c r="D60" s="14"/>
      <c r="E60" s="14"/>
      <c r="F60" s="14"/>
      <c r="G60" s="14"/>
      <c r="H60" s="14"/>
      <c r="I60" s="14"/>
      <c r="J60" s="13"/>
    </row>
    <row r="61" spans="1:10" ht="8.1" customHeight="1" x14ac:dyDescent="0.3">
      <c r="A61" s="22"/>
      <c r="B61" s="16"/>
      <c r="C61" s="14"/>
      <c r="D61" s="14"/>
      <c r="E61" s="14"/>
      <c r="F61" s="14"/>
      <c r="G61" s="14"/>
      <c r="H61" s="14"/>
      <c r="I61" s="14"/>
      <c r="J61" s="13"/>
    </row>
    <row r="62" spans="1:10" x14ac:dyDescent="0.3">
      <c r="A62" s="22"/>
      <c r="B62" s="19" t="s">
        <v>55</v>
      </c>
      <c r="C62" s="19"/>
      <c r="D62" s="14"/>
      <c r="E62" s="14"/>
      <c r="F62" s="14"/>
      <c r="G62" s="14"/>
      <c r="H62" s="14"/>
      <c r="I62" s="14"/>
      <c r="J62" s="13"/>
    </row>
    <row r="63" spans="1:10" x14ac:dyDescent="0.3">
      <c r="A63" s="22"/>
      <c r="B63" s="19" t="s">
        <v>54</v>
      </c>
      <c r="C63" s="19"/>
      <c r="D63" s="14"/>
      <c r="E63" s="14"/>
      <c r="F63" s="14"/>
      <c r="G63" s="14"/>
      <c r="H63" s="14"/>
      <c r="I63" s="14"/>
      <c r="J63" s="13"/>
    </row>
    <row r="64" spans="1:10" x14ac:dyDescent="0.3">
      <c r="A64" s="22"/>
      <c r="B64" s="19" t="s">
        <v>53</v>
      </c>
      <c r="C64" s="19"/>
      <c r="D64" s="14"/>
      <c r="E64" s="14"/>
      <c r="F64" s="14"/>
      <c r="G64" s="14"/>
      <c r="H64" s="14"/>
      <c r="I64" s="14"/>
      <c r="J64" s="13"/>
    </row>
    <row r="65" spans="1:10" ht="11.7" customHeight="1" x14ac:dyDescent="0.3">
      <c r="A65" s="22"/>
      <c r="B65" s="19"/>
      <c r="C65" s="19"/>
      <c r="D65" s="14"/>
      <c r="E65" s="14"/>
      <c r="F65" s="14"/>
      <c r="G65" s="14"/>
      <c r="H65" s="14"/>
      <c r="I65" s="14"/>
      <c r="J65" s="13"/>
    </row>
    <row r="66" spans="1:10" x14ac:dyDescent="0.3">
      <c r="A66" s="22"/>
      <c r="B66" s="21" t="s">
        <v>52</v>
      </c>
      <c r="C66" s="21"/>
      <c r="D66" s="14"/>
      <c r="E66" s="14"/>
      <c r="F66" s="14"/>
      <c r="G66" s="14"/>
      <c r="H66" s="14"/>
      <c r="I66" s="14"/>
      <c r="J66" s="13"/>
    </row>
    <row r="67" spans="1:10" x14ac:dyDescent="0.3">
      <c r="A67" s="22"/>
      <c r="B67" s="19" t="s">
        <v>51</v>
      </c>
      <c r="C67" s="21"/>
      <c r="D67" s="14"/>
      <c r="E67" s="14"/>
      <c r="F67" s="14"/>
      <c r="G67" s="14"/>
      <c r="H67" s="14"/>
      <c r="I67" s="14"/>
      <c r="J67" s="13"/>
    </row>
    <row r="68" spans="1:10" ht="6" customHeight="1" x14ac:dyDescent="0.3">
      <c r="A68" s="20"/>
      <c r="B68" s="19"/>
      <c r="C68" s="19"/>
      <c r="D68" s="14"/>
      <c r="E68" s="14"/>
      <c r="F68" s="14"/>
      <c r="G68" s="14"/>
      <c r="H68" s="14"/>
      <c r="I68" s="14"/>
      <c r="J68" s="13"/>
    </row>
    <row r="69" spans="1:10" ht="15.6" x14ac:dyDescent="0.4">
      <c r="A69" s="18"/>
      <c r="B69" s="17"/>
      <c r="C69" s="17"/>
      <c r="D69" s="16" t="s">
        <v>50</v>
      </c>
      <c r="E69" s="14"/>
      <c r="F69" s="14"/>
      <c r="G69" s="14"/>
      <c r="H69" s="15" t="s">
        <v>49</v>
      </c>
      <c r="I69" s="14"/>
      <c r="J69" s="13"/>
    </row>
    <row r="70" spans="1:10" ht="4.8" customHeight="1" thickBot="1" x14ac:dyDescent="0.35">
      <c r="A70" s="12"/>
      <c r="B70" s="11"/>
      <c r="C70" s="11"/>
      <c r="D70" s="11"/>
      <c r="E70" s="11"/>
      <c r="F70" s="11"/>
      <c r="G70" s="11"/>
      <c r="H70" s="11"/>
      <c r="I70" s="11"/>
      <c r="J70" s="10"/>
    </row>
    <row r="71" spans="1:10" ht="9.9" customHeight="1" thickBot="1" x14ac:dyDescent="0.35"/>
    <row r="72" spans="1:10" ht="15" thickTop="1" x14ac:dyDescent="0.3">
      <c r="A72" s="422" t="s">
        <v>48</v>
      </c>
      <c r="B72" s="423"/>
      <c r="C72" s="423"/>
      <c r="D72" s="423"/>
      <c r="E72" s="423"/>
      <c r="F72" s="423"/>
      <c r="G72" s="423"/>
      <c r="H72" s="423"/>
      <c r="I72" s="423"/>
      <c r="J72" s="424"/>
    </row>
    <row r="73" spans="1:10" ht="15" customHeight="1" x14ac:dyDescent="0.3">
      <c r="A73" s="416" t="s">
        <v>47</v>
      </c>
      <c r="B73" s="417"/>
      <c r="C73" s="417"/>
      <c r="D73" s="417"/>
      <c r="E73" s="417"/>
      <c r="F73" s="417"/>
      <c r="G73" s="417"/>
      <c r="H73" s="417"/>
      <c r="I73" s="417"/>
      <c r="J73" s="418"/>
    </row>
    <row r="74" spans="1:10" ht="15" customHeight="1" x14ac:dyDescent="0.3">
      <c r="A74" s="416" t="s">
        <v>46</v>
      </c>
      <c r="B74" s="417"/>
      <c r="C74" s="417"/>
      <c r="D74" s="417"/>
      <c r="E74" s="417"/>
      <c r="F74" s="417"/>
      <c r="G74" s="417"/>
      <c r="H74" s="417"/>
      <c r="I74" s="417"/>
      <c r="J74" s="418"/>
    </row>
    <row r="75" spans="1:10" ht="15" customHeight="1" x14ac:dyDescent="0.3">
      <c r="A75" s="416" t="s">
        <v>45</v>
      </c>
      <c r="B75" s="417"/>
      <c r="C75" s="417"/>
      <c r="D75" s="417"/>
      <c r="E75" s="417"/>
      <c r="F75" s="417"/>
      <c r="G75" s="417"/>
      <c r="H75" s="417"/>
      <c r="I75" s="417"/>
      <c r="J75" s="418"/>
    </row>
    <row r="76" spans="1:10" ht="15" customHeight="1" thickBot="1" x14ac:dyDescent="0.35">
      <c r="A76" s="419" t="s">
        <v>44</v>
      </c>
      <c r="B76" s="420"/>
      <c r="C76" s="420"/>
      <c r="D76" s="420"/>
      <c r="E76" s="420"/>
      <c r="F76" s="420"/>
      <c r="G76" s="420"/>
      <c r="H76" s="420"/>
      <c r="I76" s="420"/>
      <c r="J76" s="421"/>
    </row>
    <row r="77" spans="1:10" ht="9.15" customHeight="1" thickTop="1" x14ac:dyDescent="0.3">
      <c r="A77" s="9"/>
      <c r="B77" s="8"/>
      <c r="C77" s="8"/>
      <c r="D77" s="8"/>
      <c r="E77" s="8"/>
      <c r="F77" s="8"/>
      <c r="G77" s="8"/>
      <c r="H77" s="8"/>
      <c r="I77" s="8"/>
      <c r="J77" s="8"/>
    </row>
    <row r="78" spans="1:10" ht="12.9" customHeight="1" x14ac:dyDescent="0.3">
      <c r="A78" s="7" t="s">
        <v>43</v>
      </c>
      <c r="B78" s="7"/>
      <c r="C78" s="7"/>
      <c r="D78" s="6"/>
      <c r="E78" s="3"/>
      <c r="F78" s="3"/>
      <c r="G78" s="3"/>
      <c r="H78" s="3"/>
      <c r="I78" s="3"/>
      <c r="J78" s="3"/>
    </row>
    <row r="79" spans="1:10" ht="12.9" customHeight="1" x14ac:dyDescent="0.3">
      <c r="A79" s="5" t="s">
        <v>42</v>
      </c>
      <c r="B79" s="5"/>
      <c r="C79" s="5"/>
      <c r="D79" s="4"/>
      <c r="E79" s="3"/>
      <c r="F79" s="3"/>
      <c r="G79" s="3"/>
      <c r="H79" s="3"/>
      <c r="I79" s="3"/>
      <c r="J79" s="3"/>
    </row>
    <row r="80" spans="1:10" x14ac:dyDescent="0.3">
      <c r="A80" s="2"/>
      <c r="B80" s="2"/>
      <c r="C80" s="2"/>
    </row>
  </sheetData>
  <sheetProtection algorithmName="SHA-512" hashValue="sjhJ2Syq0SxF/dSLEB5ePVUvVvxDTPHqIS1Dd92bSZuyX1Z2G25bGcvyDF+Mk8Xewa/EchYF4YqbPzXIczNJaA==" saltValue="+2DKFy87/4RyjteokWbQgw==" spinCount="100000" sheet="1" objects="1" scenarios="1"/>
  <mergeCells count="12">
    <mergeCell ref="A75:J75"/>
    <mergeCell ref="A76:J76"/>
    <mergeCell ref="A73:J73"/>
    <mergeCell ref="A74:J74"/>
    <mergeCell ref="A72:J72"/>
    <mergeCell ref="C55:H55"/>
    <mergeCell ref="A57:D57"/>
    <mergeCell ref="B13:C13"/>
    <mergeCell ref="C53:H53"/>
    <mergeCell ref="A26:E26"/>
    <mergeCell ref="A44:E44"/>
    <mergeCell ref="C54:H54"/>
  </mergeCells>
  <printOptions horizontalCentered="1"/>
  <pageMargins left="0.19685039370078741" right="0.19685039370078741" top="0.39370078740157483" bottom="0.19685039370078741" header="0.31496062992125984" footer="0.31496062992125984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17ED-1F84-46F1-927F-63FE9C7669FA}">
  <sheetPr>
    <tabColor theme="4" tint="0.59999389629810485"/>
  </sheetPr>
  <dimension ref="A1:AH97"/>
  <sheetViews>
    <sheetView showGridLines="0" zoomScale="90" zoomScaleNormal="90" workbookViewId="0">
      <selection activeCell="A3" sqref="A3"/>
    </sheetView>
  </sheetViews>
  <sheetFormatPr defaultRowHeight="14.4" x14ac:dyDescent="0.3"/>
  <cols>
    <col min="1" max="1" width="4.44140625" style="84" customWidth="1"/>
    <col min="2" max="2" width="16.109375" customWidth="1"/>
    <col min="3" max="3" width="3.33203125" customWidth="1"/>
    <col min="4" max="4" width="10.6640625" customWidth="1"/>
    <col min="5" max="5" width="2.88671875" customWidth="1"/>
    <col min="6" max="6" width="11.77734375" customWidth="1"/>
    <col min="7" max="7" width="3.88671875" customWidth="1"/>
    <col min="8" max="8" width="3" customWidth="1"/>
    <col min="9" max="9" width="11.33203125" customWidth="1"/>
    <col min="10" max="10" width="4.88671875" customWidth="1"/>
    <col min="11" max="11" width="9.33203125" customWidth="1"/>
    <col min="14" max="14" width="23.77734375" customWidth="1"/>
    <col min="15" max="15" width="1.33203125" customWidth="1"/>
    <col min="16" max="16" width="0.77734375" customWidth="1"/>
    <col min="27" max="27" width="3.33203125" customWidth="1"/>
  </cols>
  <sheetData>
    <row r="1" spans="1:16" ht="15" thickBot="1" x14ac:dyDescent="0.35">
      <c r="A1" s="673" t="s">
        <v>197</v>
      </c>
      <c r="B1" s="674"/>
      <c r="C1" s="674"/>
      <c r="D1" s="674"/>
      <c r="E1" s="674"/>
      <c r="F1" s="675"/>
      <c r="G1" s="14"/>
      <c r="H1" s="14"/>
      <c r="I1" s="14"/>
      <c r="J1" s="14"/>
      <c r="K1" s="14"/>
      <c r="L1" s="14"/>
      <c r="M1" s="14"/>
      <c r="N1" s="14"/>
      <c r="O1" s="14"/>
      <c r="P1" s="14"/>
    </row>
    <row r="2" spans="1:16" ht="7.2" customHeight="1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</row>
    <row r="3" spans="1:16" x14ac:dyDescent="0.3">
      <c r="A3" s="14" t="s">
        <v>41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</row>
    <row r="4" spans="1:16" ht="9" customHeight="1" thickBot="1" x14ac:dyDescent="0.35">
      <c r="A4" s="81"/>
      <c r="B4" s="80"/>
      <c r="C4" s="80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</row>
    <row r="5" spans="1:16" ht="15" thickBot="1" x14ac:dyDescent="0.35">
      <c r="A5" s="676" t="s">
        <v>17</v>
      </c>
      <c r="B5" s="677"/>
      <c r="C5" s="677"/>
      <c r="D5" s="677"/>
      <c r="E5" s="677"/>
      <c r="F5" s="677"/>
      <c r="G5" s="677"/>
      <c r="H5" s="677"/>
      <c r="I5" s="678"/>
      <c r="J5" s="14"/>
      <c r="K5" s="14"/>
      <c r="L5" s="14"/>
      <c r="M5" s="14"/>
      <c r="N5" s="14"/>
      <c r="O5" s="14"/>
      <c r="P5" s="14"/>
    </row>
    <row r="6" spans="1:16" x14ac:dyDescent="0.3">
      <c r="A6" s="679" t="s">
        <v>112</v>
      </c>
      <c r="B6" s="681" t="s">
        <v>113</v>
      </c>
      <c r="C6" s="683" t="s">
        <v>18</v>
      </c>
      <c r="D6" s="684"/>
      <c r="E6" s="306"/>
      <c r="F6" s="685" t="s">
        <v>19</v>
      </c>
      <c r="G6" s="685"/>
      <c r="H6" s="685"/>
      <c r="I6" s="686"/>
      <c r="J6" s="14"/>
      <c r="K6" s="14"/>
      <c r="L6" s="14"/>
      <c r="M6" s="14"/>
      <c r="N6" s="14"/>
      <c r="O6" s="14"/>
      <c r="P6" s="14"/>
    </row>
    <row r="7" spans="1:16" ht="15" thickBot="1" x14ac:dyDescent="0.35">
      <c r="A7" s="680"/>
      <c r="B7" s="682"/>
      <c r="C7" s="687" t="s">
        <v>288</v>
      </c>
      <c r="D7" s="688"/>
      <c r="E7" s="302"/>
      <c r="F7" s="309" t="s">
        <v>123</v>
      </c>
      <c r="G7" s="1" t="s">
        <v>20</v>
      </c>
      <c r="H7" s="307"/>
      <c r="I7" s="308" t="s">
        <v>21</v>
      </c>
      <c r="J7" s="14"/>
      <c r="K7" s="14"/>
      <c r="L7" s="14"/>
      <c r="M7" s="14"/>
      <c r="N7" s="14"/>
      <c r="O7" s="14"/>
      <c r="P7" s="14"/>
    </row>
    <row r="8" spans="1:16" x14ac:dyDescent="0.3">
      <c r="A8" s="97"/>
      <c r="B8" s="98"/>
      <c r="C8" s="689" t="s">
        <v>120</v>
      </c>
      <c r="D8" s="690"/>
      <c r="E8" s="692" t="s">
        <v>121</v>
      </c>
      <c r="F8" s="693"/>
      <c r="G8" s="689" t="s">
        <v>122</v>
      </c>
      <c r="H8" s="691"/>
      <c r="I8" s="690"/>
      <c r="J8" s="14"/>
      <c r="K8" s="90" t="s">
        <v>155</v>
      </c>
      <c r="L8" s="91"/>
      <c r="M8" s="91"/>
      <c r="N8" s="92"/>
      <c r="O8" s="14"/>
      <c r="P8" s="14"/>
    </row>
    <row r="9" spans="1:16" ht="14.4" customHeight="1" x14ac:dyDescent="0.3">
      <c r="A9" s="88">
        <v>1</v>
      </c>
      <c r="B9" s="89" t="s">
        <v>22</v>
      </c>
      <c r="C9" s="254" t="s">
        <v>287</v>
      </c>
      <c r="D9" s="255">
        <v>10</v>
      </c>
      <c r="E9" s="254" t="s">
        <v>289</v>
      </c>
      <c r="F9" s="305">
        <v>2000000</v>
      </c>
      <c r="G9" s="87" t="s">
        <v>20</v>
      </c>
      <c r="H9" s="252" t="s">
        <v>289</v>
      </c>
      <c r="I9" s="304">
        <v>2000000</v>
      </c>
      <c r="J9" s="14"/>
      <c r="K9" s="93" t="s">
        <v>156</v>
      </c>
      <c r="L9" s="94"/>
      <c r="M9" s="94"/>
      <c r="N9" s="95"/>
      <c r="O9" s="14"/>
      <c r="P9" s="14"/>
    </row>
    <row r="10" spans="1:16" ht="14.4" customHeight="1" x14ac:dyDescent="0.3">
      <c r="A10" s="85">
        <v>2</v>
      </c>
      <c r="B10" s="86" t="s">
        <v>23</v>
      </c>
      <c r="C10" s="252" t="s">
        <v>287</v>
      </c>
      <c r="D10" s="253">
        <v>50</v>
      </c>
      <c r="E10" s="252" t="s">
        <v>289</v>
      </c>
      <c r="F10" s="304">
        <v>10000000</v>
      </c>
      <c r="G10" s="87" t="s">
        <v>20</v>
      </c>
      <c r="H10" s="252" t="s">
        <v>289</v>
      </c>
      <c r="I10" s="304">
        <v>10000000</v>
      </c>
      <c r="J10" s="14"/>
      <c r="K10" s="14"/>
      <c r="L10" s="14"/>
      <c r="M10" s="14"/>
      <c r="N10" s="14"/>
      <c r="O10" s="14"/>
      <c r="P10" s="14"/>
    </row>
    <row r="11" spans="1:16" ht="14.4" customHeight="1" x14ac:dyDescent="0.3">
      <c r="A11" s="85">
        <v>3</v>
      </c>
      <c r="B11" s="86" t="s">
        <v>24</v>
      </c>
      <c r="C11" s="252" t="s">
        <v>287</v>
      </c>
      <c r="D11" s="253">
        <v>250</v>
      </c>
      <c r="E11" s="252" t="s">
        <v>289</v>
      </c>
      <c r="F11" s="304">
        <v>50000000</v>
      </c>
      <c r="G11" s="87" t="s">
        <v>20</v>
      </c>
      <c r="H11" s="252" t="s">
        <v>289</v>
      </c>
      <c r="I11" s="304">
        <v>43000000</v>
      </c>
      <c r="J11" s="14"/>
      <c r="K11" s="14"/>
      <c r="L11" s="14"/>
      <c r="M11" s="14"/>
      <c r="N11" s="14"/>
      <c r="O11" s="14"/>
      <c r="P11" s="14"/>
    </row>
    <row r="12" spans="1:16" ht="14.4" customHeight="1" x14ac:dyDescent="0.3">
      <c r="A12" s="85">
        <v>4</v>
      </c>
      <c r="B12" s="86" t="s">
        <v>25</v>
      </c>
      <c r="C12" s="670" t="s">
        <v>26</v>
      </c>
      <c r="D12" s="671"/>
      <c r="E12" s="671"/>
      <c r="F12" s="671"/>
      <c r="G12" s="671"/>
      <c r="H12" s="671"/>
      <c r="I12" s="672"/>
      <c r="J12" s="14"/>
      <c r="K12" s="14"/>
      <c r="L12" s="14"/>
      <c r="M12" s="14"/>
      <c r="N12" s="14"/>
      <c r="O12" s="14"/>
      <c r="P12" s="14"/>
    </row>
    <row r="13" spans="1:16" ht="6" customHeight="1" x14ac:dyDescent="0.3">
      <c r="A13" s="81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</row>
    <row r="14" spans="1:16" x14ac:dyDescent="0.3">
      <c r="A14" s="81"/>
      <c r="B14" s="81" t="s">
        <v>338</v>
      </c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</row>
    <row r="15" spans="1:16" x14ac:dyDescent="0.3">
      <c r="A15" s="81"/>
      <c r="B15" s="538" t="s">
        <v>339</v>
      </c>
      <c r="C15" s="538"/>
      <c r="D15" s="538"/>
      <c r="E15" s="538"/>
      <c r="F15" s="538"/>
      <c r="G15" s="538"/>
      <c r="H15" s="538"/>
      <c r="I15" s="538"/>
      <c r="J15" s="14"/>
      <c r="K15" s="14"/>
      <c r="L15" s="14"/>
      <c r="M15" s="14"/>
      <c r="N15" s="14"/>
      <c r="O15" s="14"/>
      <c r="P15" s="14"/>
    </row>
    <row r="16" spans="1:16" x14ac:dyDescent="0.3">
      <c r="A16" s="81"/>
      <c r="B16" s="538" t="s">
        <v>340</v>
      </c>
      <c r="C16" s="538"/>
      <c r="D16" s="538"/>
      <c r="E16" s="538"/>
      <c r="F16" s="538"/>
      <c r="G16" s="538"/>
      <c r="H16" s="538"/>
      <c r="I16" s="538"/>
      <c r="J16" s="538"/>
      <c r="K16" s="538"/>
      <c r="L16" s="538"/>
      <c r="M16" s="538"/>
      <c r="N16" s="14"/>
      <c r="O16" s="14"/>
      <c r="P16" s="14"/>
    </row>
    <row r="17" spans="1:34" ht="13.95" customHeight="1" x14ac:dyDescent="0.3">
      <c r="A17" s="81"/>
      <c r="B17" s="81" t="s">
        <v>33</v>
      </c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</row>
    <row r="18" spans="1:34" ht="13.95" customHeight="1" x14ac:dyDescent="0.3">
      <c r="A18" s="81"/>
      <c r="B18" s="81" t="s">
        <v>34</v>
      </c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</row>
    <row r="19" spans="1:34" ht="13.95" customHeight="1" x14ac:dyDescent="0.3">
      <c r="A19" s="81"/>
      <c r="B19" s="81" t="s">
        <v>154</v>
      </c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</row>
    <row r="20" spans="1:34" x14ac:dyDescent="0.3">
      <c r="A20" s="81"/>
      <c r="B20" s="81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</row>
    <row r="21" spans="1:34" ht="13.95" customHeight="1" x14ac:dyDescent="0.3">
      <c r="A21" s="81"/>
      <c r="B21" s="652" t="s">
        <v>102</v>
      </c>
      <c r="C21" s="664"/>
      <c r="D21" s="664"/>
      <c r="E21" s="664"/>
      <c r="F21" s="664"/>
      <c r="G21" s="664"/>
      <c r="H21" s="664"/>
      <c r="I21" s="664"/>
      <c r="J21" s="664"/>
      <c r="K21" s="664"/>
      <c r="L21" s="664"/>
      <c r="M21" s="664"/>
      <c r="N21" s="664"/>
      <c r="O21" s="14"/>
      <c r="P21" s="14"/>
    </row>
    <row r="22" spans="1:34" ht="13.95" customHeight="1" x14ac:dyDescent="0.3">
      <c r="A22" s="81"/>
      <c r="B22" s="665" t="s">
        <v>16</v>
      </c>
      <c r="C22" s="637" t="s">
        <v>326</v>
      </c>
      <c r="D22" s="638"/>
      <c r="E22" s="638"/>
      <c r="F22" s="638"/>
      <c r="G22" s="638"/>
      <c r="H22" s="638"/>
      <c r="I22" s="638"/>
      <c r="J22" s="638"/>
      <c r="K22" s="638"/>
      <c r="L22" s="638"/>
      <c r="M22" s="638"/>
      <c r="N22" s="639"/>
      <c r="O22" s="14"/>
      <c r="P22" s="14"/>
    </row>
    <row r="23" spans="1:34" ht="13.95" customHeight="1" x14ac:dyDescent="0.3">
      <c r="A23" s="81"/>
      <c r="B23" s="666"/>
      <c r="C23" s="633"/>
      <c r="D23" s="634"/>
      <c r="E23" s="634"/>
      <c r="F23" s="634"/>
      <c r="G23" s="634"/>
      <c r="H23" s="634"/>
      <c r="I23" s="634"/>
      <c r="J23" s="634"/>
      <c r="K23" s="634"/>
      <c r="L23" s="634"/>
      <c r="M23" s="634"/>
      <c r="N23" s="635"/>
      <c r="O23" s="14"/>
      <c r="P23" s="14"/>
    </row>
    <row r="24" spans="1:34" ht="13.95" customHeight="1" x14ac:dyDescent="0.3">
      <c r="A24" s="81"/>
      <c r="B24" s="666"/>
      <c r="C24" s="640" t="s">
        <v>126</v>
      </c>
      <c r="D24" s="641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14"/>
      <c r="P24" s="14"/>
    </row>
    <row r="25" spans="1:34" ht="13.95" customHeight="1" x14ac:dyDescent="0.3">
      <c r="A25" s="81"/>
      <c r="B25" s="666"/>
      <c r="C25" s="640" t="s">
        <v>130</v>
      </c>
      <c r="D25" s="641"/>
      <c r="E25" s="641"/>
      <c r="F25" s="641"/>
      <c r="G25" s="641"/>
      <c r="H25" s="641"/>
      <c r="I25" s="641"/>
      <c r="J25" s="641"/>
      <c r="K25" s="641"/>
      <c r="L25" s="641"/>
      <c r="M25" s="641"/>
      <c r="N25" s="642"/>
      <c r="O25" s="14"/>
      <c r="P25" s="14"/>
    </row>
    <row r="26" spans="1:34" ht="13.95" customHeight="1" x14ac:dyDescent="0.3">
      <c r="A26" s="81"/>
      <c r="B26" s="666"/>
      <c r="C26" s="640" t="s">
        <v>129</v>
      </c>
      <c r="D26" s="641"/>
      <c r="E26" s="641"/>
      <c r="F26" s="641"/>
      <c r="G26" s="641"/>
      <c r="H26" s="641"/>
      <c r="I26" s="641"/>
      <c r="J26" s="641"/>
      <c r="K26" s="641"/>
      <c r="L26" s="641"/>
      <c r="M26" s="641"/>
      <c r="N26" s="642"/>
      <c r="O26" s="14"/>
      <c r="P26" s="14"/>
    </row>
    <row r="27" spans="1:34" ht="13.95" customHeight="1" x14ac:dyDescent="0.3">
      <c r="A27" s="81"/>
      <c r="B27" s="667"/>
      <c r="C27" s="637" t="s">
        <v>135</v>
      </c>
      <c r="D27" s="638"/>
      <c r="E27" s="638"/>
      <c r="F27" s="638"/>
      <c r="G27" s="638"/>
      <c r="H27" s="638"/>
      <c r="I27" s="638"/>
      <c r="J27" s="638"/>
      <c r="K27" s="638"/>
      <c r="L27" s="638"/>
      <c r="M27" s="638"/>
      <c r="N27" s="639"/>
      <c r="O27" s="14"/>
      <c r="P27" s="14"/>
    </row>
    <row r="28" spans="1:34" ht="13.95" customHeight="1" x14ac:dyDescent="0.3">
      <c r="A28" s="81"/>
      <c r="B28" s="667"/>
      <c r="C28" s="640" t="s">
        <v>133</v>
      </c>
      <c r="D28" s="641"/>
      <c r="E28" s="641"/>
      <c r="F28" s="641"/>
      <c r="G28" s="641"/>
      <c r="H28" s="641"/>
      <c r="I28" s="641"/>
      <c r="J28" s="641"/>
      <c r="K28" s="641"/>
      <c r="L28" s="641"/>
      <c r="M28" s="641"/>
      <c r="N28" s="642"/>
      <c r="O28" s="14"/>
      <c r="P28" s="14"/>
    </row>
    <row r="29" spans="1:34" ht="13.95" customHeight="1" x14ac:dyDescent="0.3">
      <c r="A29" s="81"/>
      <c r="B29" s="667"/>
      <c r="C29" s="640" t="s">
        <v>134</v>
      </c>
      <c r="D29" s="641"/>
      <c r="E29" s="641"/>
      <c r="F29" s="641"/>
      <c r="G29" s="641"/>
      <c r="H29" s="641"/>
      <c r="I29" s="641"/>
      <c r="J29" s="641"/>
      <c r="K29" s="641"/>
      <c r="L29" s="641"/>
      <c r="M29" s="641"/>
      <c r="N29" s="642"/>
      <c r="O29" s="14"/>
      <c r="P29" s="14"/>
      <c r="AA29" s="84"/>
      <c r="AB29" s="84"/>
      <c r="AC29" s="84"/>
      <c r="AD29" s="84"/>
      <c r="AE29" s="84"/>
      <c r="AF29" s="84"/>
      <c r="AG29" s="84"/>
      <c r="AH29" s="84"/>
    </row>
    <row r="30" spans="1:34" ht="13.95" customHeight="1" x14ac:dyDescent="0.3">
      <c r="A30" s="81"/>
      <c r="B30" s="667"/>
      <c r="C30" s="640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2"/>
      <c r="O30" s="14"/>
      <c r="P30" s="14"/>
      <c r="AA30" s="84"/>
      <c r="AB30" s="84"/>
      <c r="AC30" s="84"/>
      <c r="AD30" s="84"/>
      <c r="AE30" s="84"/>
      <c r="AF30" s="84"/>
      <c r="AG30" s="84"/>
      <c r="AH30" s="84"/>
    </row>
    <row r="31" spans="1:34" ht="13.95" customHeight="1" x14ac:dyDescent="0.3">
      <c r="A31" s="81"/>
      <c r="B31" s="667"/>
      <c r="C31" s="640" t="s">
        <v>137</v>
      </c>
      <c r="D31" s="641"/>
      <c r="E31" s="641"/>
      <c r="F31" s="641"/>
      <c r="G31" s="641"/>
      <c r="H31" s="641"/>
      <c r="I31" s="641"/>
      <c r="J31" s="641"/>
      <c r="K31" s="641"/>
      <c r="L31" s="641"/>
      <c r="M31" s="641"/>
      <c r="N31" s="642"/>
      <c r="O31" s="14"/>
      <c r="P31" s="14"/>
      <c r="AA31" s="84"/>
      <c r="AB31" s="84"/>
      <c r="AC31" s="84"/>
      <c r="AD31" s="84"/>
      <c r="AE31" s="84"/>
      <c r="AF31" s="84"/>
      <c r="AG31" s="84"/>
      <c r="AH31" s="84"/>
    </row>
    <row r="32" spans="1:34" ht="13.95" customHeight="1" x14ac:dyDescent="0.3">
      <c r="A32" s="81"/>
      <c r="B32" s="668"/>
      <c r="C32" s="633"/>
      <c r="D32" s="634"/>
      <c r="E32" s="634"/>
      <c r="F32" s="634"/>
      <c r="G32" s="634"/>
      <c r="H32" s="634"/>
      <c r="I32" s="634"/>
      <c r="J32" s="634"/>
      <c r="K32" s="634"/>
      <c r="L32" s="634"/>
      <c r="M32" s="634"/>
      <c r="N32" s="635"/>
      <c r="O32" s="14"/>
      <c r="P32" s="14"/>
      <c r="AA32" s="84"/>
      <c r="AB32" s="84"/>
      <c r="AC32" s="84"/>
      <c r="AD32" s="84"/>
      <c r="AE32" s="84"/>
      <c r="AF32" s="84"/>
      <c r="AG32" s="84"/>
      <c r="AH32" s="84"/>
    </row>
    <row r="33" spans="1:34" ht="13.95" customHeight="1" x14ac:dyDescent="0.3">
      <c r="A33" s="81"/>
      <c r="B33" s="669" t="s">
        <v>13</v>
      </c>
      <c r="C33" s="640" t="s">
        <v>127</v>
      </c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2"/>
      <c r="O33" s="14"/>
      <c r="P33" s="14"/>
      <c r="AA33" s="84"/>
      <c r="AB33" s="84"/>
      <c r="AC33" s="84"/>
      <c r="AD33" s="84"/>
      <c r="AE33" s="84"/>
      <c r="AF33" s="84"/>
      <c r="AG33" s="84"/>
      <c r="AH33" s="84"/>
    </row>
    <row r="34" spans="1:34" ht="13.95" customHeight="1" x14ac:dyDescent="0.3">
      <c r="A34" s="81"/>
      <c r="B34" s="669"/>
      <c r="C34" s="640" t="s">
        <v>131</v>
      </c>
      <c r="D34" s="641"/>
      <c r="E34" s="641"/>
      <c r="F34" s="641"/>
      <c r="G34" s="641"/>
      <c r="H34" s="641"/>
      <c r="I34" s="641"/>
      <c r="J34" s="641"/>
      <c r="K34" s="641"/>
      <c r="L34" s="641"/>
      <c r="M34" s="641"/>
      <c r="N34" s="642"/>
      <c r="O34" s="14"/>
      <c r="P34" s="14"/>
    </row>
    <row r="35" spans="1:34" ht="13.95" customHeight="1" x14ac:dyDescent="0.3">
      <c r="A35" s="81"/>
      <c r="B35" s="669"/>
      <c r="C35" s="633" t="s">
        <v>128</v>
      </c>
      <c r="D35" s="634"/>
      <c r="E35" s="634"/>
      <c r="F35" s="634"/>
      <c r="G35" s="634"/>
      <c r="H35" s="634"/>
      <c r="I35" s="634"/>
      <c r="J35" s="634"/>
      <c r="K35" s="634"/>
      <c r="L35" s="634"/>
      <c r="M35" s="634"/>
      <c r="N35" s="635"/>
      <c r="O35" s="14"/>
      <c r="P35" s="14"/>
    </row>
    <row r="36" spans="1:34" ht="10.8" customHeight="1" x14ac:dyDescent="0.3">
      <c r="A36" s="81"/>
      <c r="B36" s="81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</row>
    <row r="37" spans="1:34" x14ac:dyDescent="0.3">
      <c r="A37" s="81"/>
      <c r="B37" s="664" t="s">
        <v>125</v>
      </c>
      <c r="C37" s="664"/>
      <c r="D37" s="664"/>
      <c r="E37" s="664"/>
      <c r="F37" s="664"/>
      <c r="G37" s="664"/>
      <c r="H37" s="664"/>
      <c r="I37" s="664"/>
      <c r="J37" s="664"/>
      <c r="K37" s="664"/>
      <c r="L37" s="664"/>
      <c r="M37" s="664"/>
      <c r="N37" s="664"/>
      <c r="O37" s="14"/>
      <c r="P37" s="14"/>
    </row>
    <row r="38" spans="1:34" ht="14.4" customHeight="1" x14ac:dyDescent="0.3">
      <c r="A38" s="81"/>
      <c r="B38" s="653" t="s">
        <v>124</v>
      </c>
      <c r="C38" s="654"/>
      <c r="D38" s="654"/>
      <c r="E38" s="654"/>
      <c r="F38" s="654"/>
      <c r="G38" s="654"/>
      <c r="H38" s="654"/>
      <c r="I38" s="654"/>
      <c r="J38" s="654"/>
      <c r="K38" s="654"/>
      <c r="L38" s="654"/>
      <c r="M38" s="654"/>
      <c r="N38" s="655"/>
      <c r="O38" s="14"/>
      <c r="P38" s="14"/>
    </row>
    <row r="39" spans="1:34" x14ac:dyDescent="0.3">
      <c r="A39" s="81"/>
      <c r="B39" s="510"/>
      <c r="C39" s="511"/>
      <c r="D39" s="511"/>
      <c r="E39" s="511"/>
      <c r="F39" s="511"/>
      <c r="G39" s="511"/>
      <c r="H39" s="511"/>
      <c r="I39" s="511"/>
      <c r="J39" s="511"/>
      <c r="K39" s="511"/>
      <c r="L39" s="511"/>
      <c r="M39" s="511"/>
      <c r="N39" s="512"/>
      <c r="O39" s="14"/>
      <c r="P39" s="14"/>
    </row>
    <row r="40" spans="1:34" x14ac:dyDescent="0.3">
      <c r="A40" s="81"/>
      <c r="B40" s="510"/>
      <c r="C40" s="511"/>
      <c r="D40" s="511"/>
      <c r="E40" s="511"/>
      <c r="F40" s="511"/>
      <c r="G40" s="511"/>
      <c r="H40" s="511"/>
      <c r="I40" s="511"/>
      <c r="J40" s="511"/>
      <c r="K40" s="511"/>
      <c r="L40" s="511"/>
      <c r="M40" s="511"/>
      <c r="N40" s="512"/>
      <c r="O40" s="14"/>
      <c r="P40" s="14"/>
    </row>
    <row r="41" spans="1:34" ht="9" customHeight="1" x14ac:dyDescent="0.3">
      <c r="A41" s="81"/>
      <c r="B41" s="230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31"/>
      <c r="O41" s="14"/>
      <c r="P41" s="14"/>
    </row>
    <row r="42" spans="1:34" x14ac:dyDescent="0.3">
      <c r="A42" s="81"/>
      <c r="B42" s="230"/>
      <c r="C42" s="260" t="s">
        <v>139</v>
      </c>
      <c r="D42" s="261" t="s">
        <v>262</v>
      </c>
      <c r="E42" s="261"/>
      <c r="F42" s="260"/>
      <c r="G42" s="233"/>
      <c r="H42" s="233"/>
      <c r="I42" s="233"/>
      <c r="J42" s="233"/>
      <c r="K42" s="257"/>
      <c r="L42" s="257"/>
      <c r="M42" s="257"/>
      <c r="N42" s="231"/>
      <c r="O42" s="14"/>
      <c r="P42" s="14"/>
    </row>
    <row r="43" spans="1:34" ht="13.05" customHeight="1" x14ac:dyDescent="0.3">
      <c r="A43" s="81"/>
      <c r="B43" s="230"/>
      <c r="C43" s="258">
        <v>1</v>
      </c>
      <c r="D43" s="259" t="s">
        <v>257</v>
      </c>
      <c r="E43" s="259"/>
      <c r="F43" s="257"/>
      <c r="G43" s="257"/>
      <c r="H43" s="257"/>
      <c r="I43" s="257"/>
      <c r="J43" s="257"/>
      <c r="K43" s="257"/>
      <c r="L43" s="257"/>
      <c r="M43" s="257"/>
      <c r="N43" s="231"/>
      <c r="O43" s="14"/>
      <c r="P43" s="14"/>
    </row>
    <row r="44" spans="1:34" ht="13.05" customHeight="1" x14ac:dyDescent="0.3">
      <c r="A44" s="81"/>
      <c r="B44" s="230"/>
      <c r="C44" s="258">
        <v>2</v>
      </c>
      <c r="D44" s="259" t="s">
        <v>258</v>
      </c>
      <c r="E44" s="259"/>
      <c r="F44" s="257"/>
      <c r="G44" s="257"/>
      <c r="H44" s="257"/>
      <c r="I44" s="257"/>
      <c r="J44" s="257"/>
      <c r="K44" s="257"/>
      <c r="L44" s="257"/>
      <c r="M44" s="257"/>
      <c r="N44" s="231"/>
      <c r="O44" s="14"/>
      <c r="P44" s="14"/>
    </row>
    <row r="45" spans="1:34" ht="13.05" customHeight="1" x14ac:dyDescent="0.3">
      <c r="A45" s="81"/>
      <c r="B45" s="230"/>
      <c r="C45" s="258">
        <v>3</v>
      </c>
      <c r="D45" s="259" t="s">
        <v>259</v>
      </c>
      <c r="E45" s="259"/>
      <c r="F45" s="257"/>
      <c r="G45" s="257"/>
      <c r="H45" s="257"/>
      <c r="I45" s="257"/>
      <c r="J45" s="257"/>
      <c r="K45" s="257"/>
      <c r="L45" s="257"/>
      <c r="M45" s="257"/>
      <c r="N45" s="231"/>
      <c r="O45" s="14"/>
      <c r="P45" s="14"/>
    </row>
    <row r="46" spans="1:34" ht="13.05" customHeight="1" x14ac:dyDescent="0.3">
      <c r="A46" s="81"/>
      <c r="B46" s="230"/>
      <c r="C46" s="258">
        <v>4</v>
      </c>
      <c r="D46" s="259" t="s">
        <v>260</v>
      </c>
      <c r="E46" s="259"/>
      <c r="F46" s="257"/>
      <c r="G46" s="257"/>
      <c r="H46" s="257"/>
      <c r="I46" s="257"/>
      <c r="J46" s="257"/>
      <c r="K46" s="257"/>
      <c r="L46" s="257"/>
      <c r="M46" s="257"/>
      <c r="N46" s="231"/>
      <c r="O46" s="14"/>
      <c r="P46" s="14"/>
    </row>
    <row r="47" spans="1:34" ht="13.05" customHeight="1" x14ac:dyDescent="0.3">
      <c r="A47" s="81"/>
      <c r="B47" s="232"/>
      <c r="C47" s="226">
        <v>5</v>
      </c>
      <c r="D47" s="262" t="s">
        <v>261</v>
      </c>
      <c r="E47" s="262"/>
      <c r="F47" s="233"/>
      <c r="G47" s="233"/>
      <c r="H47" s="233"/>
      <c r="I47" s="233"/>
      <c r="J47" s="233"/>
      <c r="K47" s="233"/>
      <c r="L47" s="233"/>
      <c r="M47" s="233"/>
      <c r="N47" s="234"/>
      <c r="O47" s="14"/>
      <c r="P47" s="14"/>
    </row>
    <row r="48" spans="1:34" ht="11.4" customHeight="1" x14ac:dyDescent="0.3">
      <c r="A48" s="81"/>
      <c r="B48" s="81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</row>
    <row r="49" spans="1:16" x14ac:dyDescent="0.3">
      <c r="A49" s="81"/>
      <c r="B49" s="652" t="s">
        <v>138</v>
      </c>
      <c r="C49" s="652"/>
      <c r="D49" s="652"/>
      <c r="E49" s="652"/>
      <c r="F49" s="652"/>
      <c r="G49" s="652"/>
      <c r="H49" s="652"/>
      <c r="I49" s="652"/>
      <c r="J49" s="652"/>
      <c r="K49" s="652"/>
      <c r="L49" s="652"/>
      <c r="M49" s="652"/>
      <c r="N49" s="652"/>
      <c r="O49" s="14"/>
      <c r="P49" s="14"/>
    </row>
    <row r="50" spans="1:16" x14ac:dyDescent="0.3">
      <c r="A50" s="81"/>
      <c r="B50" s="653" t="s">
        <v>153</v>
      </c>
      <c r="C50" s="654"/>
      <c r="D50" s="654"/>
      <c r="E50" s="654"/>
      <c r="F50" s="654"/>
      <c r="G50" s="654"/>
      <c r="H50" s="654"/>
      <c r="I50" s="654"/>
      <c r="J50" s="654"/>
      <c r="K50" s="654"/>
      <c r="L50" s="654"/>
      <c r="M50" s="654"/>
      <c r="N50" s="655"/>
      <c r="O50" s="14"/>
      <c r="P50" s="14"/>
    </row>
    <row r="51" spans="1:16" ht="3.6" customHeight="1" x14ac:dyDescent="0.3">
      <c r="A51" s="81"/>
      <c r="B51" s="228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229"/>
      <c r="O51" s="14"/>
      <c r="P51" s="14"/>
    </row>
    <row r="52" spans="1:16" ht="13.05" customHeight="1" x14ac:dyDescent="0.3">
      <c r="A52" s="81"/>
      <c r="B52" s="263" t="s">
        <v>139</v>
      </c>
      <c r="C52" s="620" t="s">
        <v>140</v>
      </c>
      <c r="D52" s="620"/>
      <c r="E52" s="620"/>
      <c r="F52" s="620"/>
      <c r="G52" s="620"/>
      <c r="H52" s="620"/>
      <c r="I52" s="620"/>
      <c r="J52" s="256"/>
      <c r="K52" s="256"/>
      <c r="L52" s="256"/>
      <c r="M52" s="256"/>
      <c r="N52" s="227"/>
      <c r="O52" s="14"/>
      <c r="P52" s="14"/>
    </row>
    <row r="53" spans="1:16" ht="13.05" customHeight="1" x14ac:dyDescent="0.3">
      <c r="A53" s="81"/>
      <c r="B53" s="264" t="s">
        <v>141</v>
      </c>
      <c r="C53" s="657" t="s">
        <v>142</v>
      </c>
      <c r="D53" s="657"/>
      <c r="E53" s="657"/>
      <c r="F53" s="657"/>
      <c r="G53" s="657"/>
      <c r="H53" s="657"/>
      <c r="I53" s="657"/>
      <c r="J53" s="658" t="s">
        <v>205</v>
      </c>
      <c r="K53" s="659"/>
      <c r="L53" s="659"/>
      <c r="M53" s="660"/>
      <c r="N53" s="265"/>
      <c r="O53" s="14"/>
      <c r="P53" s="14"/>
    </row>
    <row r="54" spans="1:16" ht="13.05" customHeight="1" x14ac:dyDescent="0.3">
      <c r="A54" s="81"/>
      <c r="B54" s="264" t="s">
        <v>143</v>
      </c>
      <c r="C54" s="657" t="s">
        <v>144</v>
      </c>
      <c r="D54" s="657"/>
      <c r="E54" s="657"/>
      <c r="F54" s="657"/>
      <c r="G54" s="657"/>
      <c r="H54" s="657"/>
      <c r="I54" s="657"/>
      <c r="J54" s="661" t="s">
        <v>206</v>
      </c>
      <c r="K54" s="662"/>
      <c r="L54" s="662"/>
      <c r="M54" s="663"/>
      <c r="N54" s="265"/>
      <c r="O54" s="14"/>
      <c r="P54" s="14"/>
    </row>
    <row r="55" spans="1:16" ht="13.05" customHeight="1" x14ac:dyDescent="0.3">
      <c r="A55" s="81"/>
      <c r="B55" s="264" t="s">
        <v>145</v>
      </c>
      <c r="C55" s="657" t="s">
        <v>146</v>
      </c>
      <c r="D55" s="657"/>
      <c r="E55" s="657"/>
      <c r="F55" s="657"/>
      <c r="G55" s="657"/>
      <c r="H55" s="657"/>
      <c r="I55" s="657"/>
      <c r="J55" s="259"/>
      <c r="K55" s="259"/>
      <c r="L55" s="259"/>
      <c r="M55" s="259"/>
      <c r="N55" s="265"/>
      <c r="O55" s="14"/>
      <c r="P55" s="14"/>
    </row>
    <row r="56" spans="1:16" ht="13.05" customHeight="1" x14ac:dyDescent="0.3">
      <c r="A56" s="81"/>
      <c r="B56" s="266"/>
      <c r="C56" s="656" t="s">
        <v>138</v>
      </c>
      <c r="D56" s="656"/>
      <c r="E56" s="656"/>
      <c r="F56" s="656"/>
      <c r="G56" s="656"/>
      <c r="H56" s="303"/>
      <c r="I56" s="262"/>
      <c r="J56" s="262"/>
      <c r="K56" s="262"/>
      <c r="L56" s="262"/>
      <c r="M56" s="262"/>
      <c r="N56" s="267"/>
      <c r="O56" s="14"/>
      <c r="P56" s="14"/>
    </row>
    <row r="57" spans="1:16" ht="9" customHeight="1" thickBot="1" x14ac:dyDescent="0.35">
      <c r="A57" s="81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</row>
    <row r="58" spans="1:16" ht="13.95" customHeight="1" thickBot="1" x14ac:dyDescent="0.35">
      <c r="A58" s="81"/>
      <c r="B58" s="630" t="s">
        <v>35</v>
      </c>
      <c r="C58" s="631"/>
      <c r="D58" s="631"/>
      <c r="E58" s="631"/>
      <c r="F58" s="631"/>
      <c r="G58" s="631"/>
      <c r="H58" s="631"/>
      <c r="I58" s="631"/>
      <c r="J58" s="631"/>
      <c r="K58" s="631"/>
      <c r="L58" s="631"/>
      <c r="M58" s="631"/>
      <c r="N58" s="632"/>
      <c r="O58" s="14"/>
      <c r="P58" s="14"/>
    </row>
    <row r="59" spans="1:16" ht="13.95" customHeight="1" x14ac:dyDescent="0.3">
      <c r="A59" s="81"/>
      <c r="B59" s="83" t="s">
        <v>36</v>
      </c>
      <c r="C59" s="646" t="s">
        <v>12</v>
      </c>
      <c r="D59" s="647"/>
      <c r="E59" s="647"/>
      <c r="F59" s="647"/>
      <c r="G59" s="647"/>
      <c r="H59" s="647"/>
      <c r="I59" s="647"/>
      <c r="J59" s="647"/>
      <c r="K59" s="647"/>
      <c r="L59" s="647"/>
      <c r="M59" s="647"/>
      <c r="N59" s="648"/>
      <c r="O59" s="14"/>
      <c r="P59" s="14"/>
    </row>
    <row r="60" spans="1:16" ht="13.95" customHeight="1" x14ac:dyDescent="0.3">
      <c r="A60" s="81"/>
      <c r="B60" s="636" t="s">
        <v>38</v>
      </c>
      <c r="C60" s="649" t="s">
        <v>152</v>
      </c>
      <c r="D60" s="638"/>
      <c r="E60" s="638"/>
      <c r="F60" s="638"/>
      <c r="G60" s="638"/>
      <c r="H60" s="638"/>
      <c r="I60" s="638"/>
      <c r="J60" s="638"/>
      <c r="K60" s="638"/>
      <c r="L60" s="638"/>
      <c r="M60" s="638"/>
      <c r="N60" s="639"/>
      <c r="O60" s="14"/>
      <c r="P60" s="14"/>
    </row>
    <row r="61" spans="1:16" ht="13.95" customHeight="1" x14ac:dyDescent="0.3">
      <c r="A61" s="81"/>
      <c r="B61" s="636"/>
      <c r="C61" s="510" t="s">
        <v>150</v>
      </c>
      <c r="D61" s="511"/>
      <c r="E61" s="511"/>
      <c r="F61" s="511"/>
      <c r="G61" s="511"/>
      <c r="H61" s="511"/>
      <c r="I61" s="511"/>
      <c r="J61" s="511"/>
      <c r="K61" s="511"/>
      <c r="L61" s="511"/>
      <c r="M61" s="511"/>
      <c r="N61" s="512"/>
      <c r="O61" s="14"/>
      <c r="P61" s="14"/>
    </row>
    <row r="62" spans="1:16" ht="13.95" customHeight="1" x14ac:dyDescent="0.3">
      <c r="A62" s="81"/>
      <c r="B62" s="636"/>
      <c r="C62" s="510" t="s">
        <v>151</v>
      </c>
      <c r="D62" s="511"/>
      <c r="E62" s="511"/>
      <c r="F62" s="511"/>
      <c r="G62" s="511"/>
      <c r="H62" s="511"/>
      <c r="I62" s="511"/>
      <c r="J62" s="511"/>
      <c r="K62" s="511"/>
      <c r="L62" s="511"/>
      <c r="M62" s="511"/>
      <c r="N62" s="512"/>
      <c r="O62" s="14"/>
      <c r="P62" s="14"/>
    </row>
    <row r="63" spans="1:16" ht="13.95" customHeight="1" x14ac:dyDescent="0.3">
      <c r="A63" s="81"/>
      <c r="B63" s="636"/>
      <c r="C63" s="510" t="s">
        <v>28</v>
      </c>
      <c r="D63" s="511"/>
      <c r="E63" s="511"/>
      <c r="F63" s="511"/>
      <c r="G63" s="511"/>
      <c r="H63" s="511"/>
      <c r="I63" s="511"/>
      <c r="J63" s="511"/>
      <c r="K63" s="511"/>
      <c r="L63" s="511"/>
      <c r="M63" s="511"/>
      <c r="N63" s="512"/>
      <c r="O63" s="14"/>
      <c r="P63" s="14"/>
    </row>
    <row r="64" spans="1:16" ht="13.95" customHeight="1" x14ac:dyDescent="0.3">
      <c r="A64" s="81"/>
      <c r="B64" s="636"/>
      <c r="C64" s="510"/>
      <c r="D64" s="511"/>
      <c r="E64" s="511"/>
      <c r="F64" s="511"/>
      <c r="G64" s="511"/>
      <c r="H64" s="511"/>
      <c r="I64" s="511"/>
      <c r="J64" s="511"/>
      <c r="K64" s="511"/>
      <c r="L64" s="511"/>
      <c r="M64" s="511"/>
      <c r="N64" s="512"/>
      <c r="O64" s="14"/>
      <c r="P64" s="14"/>
    </row>
    <row r="65" spans="1:16" ht="13.95" customHeight="1" x14ac:dyDescent="0.3">
      <c r="A65" s="81"/>
      <c r="B65" s="636"/>
      <c r="C65" s="513" t="s">
        <v>29</v>
      </c>
      <c r="D65" s="514"/>
      <c r="E65" s="514"/>
      <c r="F65" s="514"/>
      <c r="G65" s="514"/>
      <c r="H65" s="514"/>
      <c r="I65" s="514"/>
      <c r="J65" s="514"/>
      <c r="K65" s="514"/>
      <c r="L65" s="514"/>
      <c r="M65" s="514"/>
      <c r="N65" s="515"/>
      <c r="O65" s="14"/>
      <c r="P65" s="14"/>
    </row>
    <row r="66" spans="1:16" ht="13.95" customHeight="1" x14ac:dyDescent="0.3">
      <c r="A66" s="81"/>
      <c r="B66" s="636" t="s">
        <v>37</v>
      </c>
      <c r="C66" s="649" t="s">
        <v>177</v>
      </c>
      <c r="D66" s="650"/>
      <c r="E66" s="650"/>
      <c r="F66" s="650"/>
      <c r="G66" s="650"/>
      <c r="H66" s="650"/>
      <c r="I66" s="650"/>
      <c r="J66" s="650"/>
      <c r="K66" s="650"/>
      <c r="L66" s="650"/>
      <c r="M66" s="650"/>
      <c r="N66" s="651"/>
      <c r="O66" s="14"/>
      <c r="P66" s="14"/>
    </row>
    <row r="67" spans="1:16" ht="13.95" customHeight="1" x14ac:dyDescent="0.3">
      <c r="A67" s="81"/>
      <c r="B67" s="636"/>
      <c r="C67" s="640" t="s">
        <v>178</v>
      </c>
      <c r="D67" s="641"/>
      <c r="E67" s="641"/>
      <c r="F67" s="641"/>
      <c r="G67" s="641"/>
      <c r="H67" s="641"/>
      <c r="I67" s="641"/>
      <c r="J67" s="641"/>
      <c r="K67" s="641"/>
      <c r="L67" s="641"/>
      <c r="M67" s="641"/>
      <c r="N67" s="642"/>
      <c r="O67" s="14"/>
      <c r="P67" s="14"/>
    </row>
    <row r="68" spans="1:16" ht="13.95" customHeight="1" x14ac:dyDescent="0.3">
      <c r="A68" s="81"/>
      <c r="B68" s="636"/>
      <c r="C68" s="640" t="s">
        <v>179</v>
      </c>
      <c r="D68" s="641"/>
      <c r="E68" s="641"/>
      <c r="F68" s="641"/>
      <c r="G68" s="641"/>
      <c r="H68" s="641"/>
      <c r="I68" s="641"/>
      <c r="J68" s="641"/>
      <c r="K68" s="641"/>
      <c r="L68" s="641"/>
      <c r="M68" s="641"/>
      <c r="N68" s="642"/>
      <c r="O68" s="14"/>
      <c r="P68" s="14"/>
    </row>
    <row r="69" spans="1:16" ht="13.95" customHeight="1" x14ac:dyDescent="0.3">
      <c r="A69" s="81"/>
      <c r="B69" s="636"/>
      <c r="C69" s="633" t="s">
        <v>180</v>
      </c>
      <c r="D69" s="634"/>
      <c r="E69" s="634"/>
      <c r="F69" s="634"/>
      <c r="G69" s="634"/>
      <c r="H69" s="634"/>
      <c r="I69" s="634"/>
      <c r="J69" s="634"/>
      <c r="K69" s="634"/>
      <c r="L69" s="634"/>
      <c r="M69" s="634"/>
      <c r="N69" s="635"/>
      <c r="O69" s="14"/>
      <c r="P69" s="14"/>
    </row>
    <row r="70" spans="1:16" ht="13.95" customHeight="1" x14ac:dyDescent="0.3">
      <c r="A70" s="81"/>
      <c r="B70" s="636"/>
      <c r="C70" s="616" t="s">
        <v>191</v>
      </c>
      <c r="D70" s="617"/>
      <c r="E70" s="617"/>
      <c r="F70" s="617"/>
      <c r="G70" s="617"/>
      <c r="H70" s="617"/>
      <c r="I70" s="617"/>
      <c r="J70" s="617"/>
      <c r="K70" s="617"/>
      <c r="L70" s="617"/>
      <c r="M70" s="617"/>
      <c r="N70" s="618"/>
      <c r="O70" s="14"/>
      <c r="P70" s="14"/>
    </row>
    <row r="71" spans="1:16" ht="13.05" customHeight="1" x14ac:dyDescent="0.3">
      <c r="A71" s="81"/>
      <c r="B71" s="636"/>
      <c r="C71" s="619" t="s">
        <v>147</v>
      </c>
      <c r="D71" s="620"/>
      <c r="E71" s="620"/>
      <c r="F71" s="620"/>
      <c r="G71" s="620"/>
      <c r="H71" s="620"/>
      <c r="I71" s="620"/>
      <c r="J71" s="620"/>
      <c r="K71" s="620"/>
      <c r="L71" s="620"/>
      <c r="M71" s="620"/>
      <c r="N71" s="621"/>
      <c r="O71" s="14"/>
      <c r="P71" s="14"/>
    </row>
    <row r="72" spans="1:16" ht="13.05" customHeight="1" x14ac:dyDescent="0.3">
      <c r="A72" s="81"/>
      <c r="B72" s="636"/>
      <c r="C72" s="619"/>
      <c r="D72" s="620"/>
      <c r="E72" s="620"/>
      <c r="F72" s="620"/>
      <c r="G72" s="620"/>
      <c r="H72" s="620"/>
      <c r="I72" s="620"/>
      <c r="J72" s="620"/>
      <c r="K72" s="620"/>
      <c r="L72" s="620"/>
      <c r="M72" s="620"/>
      <c r="N72" s="621"/>
      <c r="O72" s="14"/>
      <c r="P72" s="14"/>
    </row>
    <row r="73" spans="1:16" ht="13.05" customHeight="1" x14ac:dyDescent="0.3">
      <c r="A73" s="81"/>
      <c r="B73" s="636"/>
      <c r="C73" s="619"/>
      <c r="D73" s="620"/>
      <c r="E73" s="620"/>
      <c r="F73" s="620"/>
      <c r="G73" s="620"/>
      <c r="H73" s="620"/>
      <c r="I73" s="620"/>
      <c r="J73" s="620"/>
      <c r="K73" s="620"/>
      <c r="L73" s="620"/>
      <c r="M73" s="620"/>
      <c r="N73" s="621"/>
      <c r="O73" s="14"/>
      <c r="P73" s="14"/>
    </row>
    <row r="74" spans="1:16" ht="13.05" customHeight="1" x14ac:dyDescent="0.3">
      <c r="A74" s="81"/>
      <c r="B74" s="636"/>
      <c r="C74" s="619" t="s">
        <v>148</v>
      </c>
      <c r="D74" s="620"/>
      <c r="E74" s="620"/>
      <c r="F74" s="620"/>
      <c r="G74" s="620"/>
      <c r="H74" s="620"/>
      <c r="I74" s="620"/>
      <c r="J74" s="620"/>
      <c r="K74" s="620"/>
      <c r="L74" s="620"/>
      <c r="M74" s="620"/>
      <c r="N74" s="621"/>
      <c r="O74" s="14"/>
      <c r="P74" s="14"/>
    </row>
    <row r="75" spans="1:16" ht="13.05" customHeight="1" x14ac:dyDescent="0.3">
      <c r="A75" s="81"/>
      <c r="B75" s="636"/>
      <c r="C75" s="619" t="s">
        <v>149</v>
      </c>
      <c r="D75" s="620"/>
      <c r="E75" s="620"/>
      <c r="F75" s="620"/>
      <c r="G75" s="620"/>
      <c r="H75" s="620"/>
      <c r="I75" s="620"/>
      <c r="J75" s="620"/>
      <c r="K75" s="620"/>
      <c r="L75" s="620"/>
      <c r="M75" s="620"/>
      <c r="N75" s="621"/>
      <c r="O75" s="14"/>
      <c r="P75" s="14"/>
    </row>
    <row r="76" spans="1:16" ht="13.05" customHeight="1" x14ac:dyDescent="0.3">
      <c r="A76" s="81"/>
      <c r="B76" s="636"/>
      <c r="C76" s="643" t="s">
        <v>27</v>
      </c>
      <c r="D76" s="644"/>
      <c r="E76" s="644"/>
      <c r="F76" s="644"/>
      <c r="G76" s="644"/>
      <c r="H76" s="644"/>
      <c r="I76" s="644"/>
      <c r="J76" s="644"/>
      <c r="K76" s="644"/>
      <c r="L76" s="644"/>
      <c r="M76" s="644"/>
      <c r="N76" s="645"/>
      <c r="O76" s="14"/>
      <c r="P76" s="14"/>
    </row>
    <row r="77" spans="1:16" ht="9.6" customHeight="1" x14ac:dyDescent="0.3">
      <c r="A77" s="81"/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14"/>
      <c r="P77" s="14"/>
    </row>
    <row r="78" spans="1:16" ht="9.6" customHeight="1" thickBot="1" x14ac:dyDescent="0.35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14"/>
      <c r="P78" s="14"/>
    </row>
    <row r="79" spans="1:16" ht="13.95" customHeight="1" thickBot="1" x14ac:dyDescent="0.35">
      <c r="A79" s="81"/>
      <c r="B79" s="630" t="s">
        <v>40</v>
      </c>
      <c r="C79" s="631"/>
      <c r="D79" s="631"/>
      <c r="E79" s="631"/>
      <c r="F79" s="631"/>
      <c r="G79" s="631"/>
      <c r="H79" s="631"/>
      <c r="I79" s="631"/>
      <c r="J79" s="631"/>
      <c r="K79" s="631"/>
      <c r="L79" s="631"/>
      <c r="M79" s="631"/>
      <c r="N79" s="632"/>
      <c r="O79" s="14"/>
      <c r="P79" s="14"/>
    </row>
    <row r="80" spans="1:16" ht="13.95" customHeight="1" x14ac:dyDescent="0.3">
      <c r="A80" s="81"/>
      <c r="B80" s="83" t="s">
        <v>11</v>
      </c>
      <c r="C80" s="633" t="s">
        <v>39</v>
      </c>
      <c r="D80" s="634"/>
      <c r="E80" s="634"/>
      <c r="F80" s="634"/>
      <c r="G80" s="634"/>
      <c r="H80" s="634"/>
      <c r="I80" s="634"/>
      <c r="J80" s="634"/>
      <c r="K80" s="634"/>
      <c r="L80" s="634"/>
      <c r="M80" s="634"/>
      <c r="N80" s="635"/>
      <c r="O80" s="14"/>
      <c r="P80" s="14"/>
    </row>
    <row r="81" spans="1:16" ht="13.95" customHeight="1" x14ac:dyDescent="0.3">
      <c r="A81" s="81"/>
      <c r="B81" s="636" t="s">
        <v>38</v>
      </c>
      <c r="C81" s="637" t="s">
        <v>31</v>
      </c>
      <c r="D81" s="638"/>
      <c r="E81" s="638"/>
      <c r="F81" s="638"/>
      <c r="G81" s="638"/>
      <c r="H81" s="638"/>
      <c r="I81" s="638"/>
      <c r="J81" s="638"/>
      <c r="K81" s="638"/>
      <c r="L81" s="638"/>
      <c r="M81" s="638"/>
      <c r="N81" s="639"/>
      <c r="O81" s="14"/>
      <c r="P81" s="14"/>
    </row>
    <row r="82" spans="1:16" ht="13.95" customHeight="1" x14ac:dyDescent="0.3">
      <c r="A82" s="81"/>
      <c r="B82" s="636"/>
      <c r="C82" s="640" t="s">
        <v>32</v>
      </c>
      <c r="D82" s="641"/>
      <c r="E82" s="641"/>
      <c r="F82" s="641"/>
      <c r="G82" s="641"/>
      <c r="H82" s="641"/>
      <c r="I82" s="641"/>
      <c r="J82" s="641"/>
      <c r="K82" s="641"/>
      <c r="L82" s="641"/>
      <c r="M82" s="641"/>
      <c r="N82" s="642"/>
      <c r="O82" s="14"/>
      <c r="P82" s="14"/>
    </row>
    <row r="83" spans="1:16" ht="13.95" customHeight="1" x14ac:dyDescent="0.3">
      <c r="A83" s="81"/>
      <c r="B83" s="636"/>
      <c r="C83" s="640" t="s">
        <v>100</v>
      </c>
      <c r="D83" s="641"/>
      <c r="E83" s="641"/>
      <c r="F83" s="641"/>
      <c r="G83" s="641"/>
      <c r="H83" s="641"/>
      <c r="I83" s="641"/>
      <c r="J83" s="641"/>
      <c r="K83" s="641"/>
      <c r="L83" s="641"/>
      <c r="M83" s="641"/>
      <c r="N83" s="642"/>
      <c r="O83" s="14"/>
      <c r="P83" s="14"/>
    </row>
    <row r="84" spans="1:16" ht="13.95" customHeight="1" x14ac:dyDescent="0.3">
      <c r="A84" s="81"/>
      <c r="B84" s="636"/>
      <c r="C84" s="640" t="s">
        <v>101</v>
      </c>
      <c r="D84" s="641"/>
      <c r="E84" s="641"/>
      <c r="F84" s="641"/>
      <c r="G84" s="641"/>
      <c r="H84" s="641"/>
      <c r="I84" s="641"/>
      <c r="J84" s="641"/>
      <c r="K84" s="641"/>
      <c r="L84" s="641"/>
      <c r="M84" s="641"/>
      <c r="N84" s="642"/>
      <c r="O84" s="14"/>
      <c r="P84" s="14"/>
    </row>
    <row r="85" spans="1:16" ht="13.95" customHeight="1" x14ac:dyDescent="0.3">
      <c r="A85" s="81"/>
      <c r="B85" s="636"/>
      <c r="C85" s="633"/>
      <c r="D85" s="634"/>
      <c r="E85" s="634"/>
      <c r="F85" s="634"/>
      <c r="G85" s="634"/>
      <c r="H85" s="634"/>
      <c r="I85" s="634"/>
      <c r="J85" s="634"/>
      <c r="K85" s="634"/>
      <c r="L85" s="634"/>
      <c r="M85" s="634"/>
      <c r="N85" s="635"/>
      <c r="O85" s="14"/>
      <c r="P85" s="14"/>
    </row>
    <row r="86" spans="1:16" ht="13.95" customHeight="1" x14ac:dyDescent="0.3">
      <c r="A86" s="81"/>
      <c r="B86" s="636" t="s">
        <v>37</v>
      </c>
      <c r="C86" s="637" t="s">
        <v>97</v>
      </c>
      <c r="D86" s="638"/>
      <c r="E86" s="638"/>
      <c r="F86" s="638"/>
      <c r="G86" s="638"/>
      <c r="H86" s="638"/>
      <c r="I86" s="638"/>
      <c r="J86" s="638"/>
      <c r="K86" s="638"/>
      <c r="L86" s="638"/>
      <c r="M86" s="638"/>
      <c r="N86" s="639"/>
      <c r="O86" s="14"/>
      <c r="P86" s="14"/>
    </row>
    <row r="87" spans="1:16" ht="13.95" customHeight="1" x14ac:dyDescent="0.3">
      <c r="A87" s="81"/>
      <c r="B87" s="636"/>
      <c r="C87" s="640" t="s">
        <v>98</v>
      </c>
      <c r="D87" s="641"/>
      <c r="E87" s="641"/>
      <c r="F87" s="641"/>
      <c r="G87" s="641"/>
      <c r="H87" s="641"/>
      <c r="I87" s="641"/>
      <c r="J87" s="641"/>
      <c r="K87" s="641"/>
      <c r="L87" s="641"/>
      <c r="M87" s="641"/>
      <c r="N87" s="642"/>
      <c r="O87" s="14"/>
      <c r="P87" s="14"/>
    </row>
    <row r="88" spans="1:16" ht="13.95" customHeight="1" x14ac:dyDescent="0.3">
      <c r="A88" s="81"/>
      <c r="B88" s="636"/>
      <c r="C88" s="640" t="s">
        <v>99</v>
      </c>
      <c r="D88" s="641"/>
      <c r="E88" s="641"/>
      <c r="F88" s="641"/>
      <c r="G88" s="641"/>
      <c r="H88" s="641"/>
      <c r="I88" s="641"/>
      <c r="J88" s="641"/>
      <c r="K88" s="641"/>
      <c r="L88" s="641"/>
      <c r="M88" s="641"/>
      <c r="N88" s="642"/>
      <c r="O88" s="14"/>
      <c r="P88" s="14"/>
    </row>
    <row r="89" spans="1:16" ht="13.95" customHeight="1" x14ac:dyDescent="0.3">
      <c r="A89" s="81"/>
      <c r="B89" s="636"/>
      <c r="C89" s="640" t="s">
        <v>30</v>
      </c>
      <c r="D89" s="641"/>
      <c r="E89" s="641"/>
      <c r="F89" s="641"/>
      <c r="G89" s="641"/>
      <c r="H89" s="641"/>
      <c r="I89" s="641"/>
      <c r="J89" s="641"/>
      <c r="K89" s="641"/>
      <c r="L89" s="641"/>
      <c r="M89" s="641"/>
      <c r="N89" s="642"/>
      <c r="O89" s="14"/>
      <c r="P89" s="14"/>
    </row>
    <row r="90" spans="1:16" ht="13.95" customHeight="1" x14ac:dyDescent="0.3">
      <c r="A90" s="81"/>
      <c r="B90" s="636"/>
      <c r="C90" s="633"/>
      <c r="D90" s="634"/>
      <c r="E90" s="634"/>
      <c r="F90" s="634"/>
      <c r="G90" s="634"/>
      <c r="H90" s="634"/>
      <c r="I90" s="634"/>
      <c r="J90" s="634"/>
      <c r="K90" s="634"/>
      <c r="L90" s="634"/>
      <c r="M90" s="634"/>
      <c r="N90" s="635"/>
      <c r="O90" s="14"/>
      <c r="P90" s="14"/>
    </row>
    <row r="91" spans="1:16" x14ac:dyDescent="0.3">
      <c r="A91" s="81"/>
      <c r="B91" s="622" t="s">
        <v>157</v>
      </c>
      <c r="C91" s="624" t="s">
        <v>158</v>
      </c>
      <c r="D91" s="625"/>
      <c r="E91" s="625"/>
      <c r="F91" s="625"/>
      <c r="G91" s="625"/>
      <c r="H91" s="625"/>
      <c r="I91" s="625"/>
      <c r="J91" s="625"/>
      <c r="K91" s="625"/>
      <c r="L91" s="625"/>
      <c r="M91" s="625"/>
      <c r="N91" s="626"/>
      <c r="O91" s="14"/>
      <c r="P91" s="14"/>
    </row>
    <row r="92" spans="1:16" x14ac:dyDescent="0.3">
      <c r="A92" s="81"/>
      <c r="B92" s="623"/>
      <c r="C92" s="627"/>
      <c r="D92" s="628"/>
      <c r="E92" s="628"/>
      <c r="F92" s="628"/>
      <c r="G92" s="628"/>
      <c r="H92" s="628"/>
      <c r="I92" s="628"/>
      <c r="J92" s="628"/>
      <c r="K92" s="628"/>
      <c r="L92" s="628"/>
      <c r="M92" s="628"/>
      <c r="N92" s="629"/>
      <c r="O92" s="14"/>
      <c r="P92" s="14"/>
    </row>
    <row r="93" spans="1:16" ht="5.4" customHeight="1" x14ac:dyDescent="0.3">
      <c r="A93" s="81"/>
      <c r="B93" s="81"/>
      <c r="C93" s="81"/>
      <c r="D93" s="81"/>
      <c r="E93" s="81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</row>
    <row r="94" spans="1:16" ht="5.4" customHeight="1" x14ac:dyDescent="0.3">
      <c r="A94" s="81"/>
      <c r="B94" s="81"/>
      <c r="C94" s="81"/>
      <c r="D94" s="81"/>
      <c r="E94" s="81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</row>
    <row r="95" spans="1:16" x14ac:dyDescent="0.3">
      <c r="B95" s="84"/>
      <c r="C95" s="84"/>
      <c r="D95" s="84"/>
      <c r="E95" s="84"/>
    </row>
    <row r="96" spans="1:16" x14ac:dyDescent="0.3">
      <c r="B96" s="84"/>
      <c r="C96" s="84"/>
      <c r="D96" s="84"/>
      <c r="E96" s="84"/>
    </row>
    <row r="97" spans="2:5" x14ac:dyDescent="0.3">
      <c r="B97" s="84"/>
      <c r="C97" s="84"/>
      <c r="D97" s="84"/>
      <c r="E97" s="84"/>
    </row>
  </sheetData>
  <sheetProtection algorithmName="SHA-512" hashValue="JetOuoIS/xk4V4WtfcjYNr88VKqkgqV5KduTCTfusLhQ8fwNH/y+jqn5oiwwj0dJy8Xy60NICrpifMO5hWN+cg==" saltValue="HX/qeitbIMP02+WHAFqf7A==" spinCount="100000" sheet="1" objects="1" scenarios="1"/>
  <mergeCells count="70">
    <mergeCell ref="B15:I15"/>
    <mergeCell ref="B16:M16"/>
    <mergeCell ref="C12:I12"/>
    <mergeCell ref="A1:F1"/>
    <mergeCell ref="A5:I5"/>
    <mergeCell ref="A6:A7"/>
    <mergeCell ref="B6:B7"/>
    <mergeCell ref="C6:D6"/>
    <mergeCell ref="F6:I6"/>
    <mergeCell ref="C7:D7"/>
    <mergeCell ref="C8:D8"/>
    <mergeCell ref="G8:I8"/>
    <mergeCell ref="E8:F8"/>
    <mergeCell ref="B38:N40"/>
    <mergeCell ref="B21:N21"/>
    <mergeCell ref="B22:B32"/>
    <mergeCell ref="C22:N23"/>
    <mergeCell ref="C24:N24"/>
    <mergeCell ref="C25:N25"/>
    <mergeCell ref="C26:N26"/>
    <mergeCell ref="C27:N27"/>
    <mergeCell ref="C28:N28"/>
    <mergeCell ref="C29:N30"/>
    <mergeCell ref="C31:N32"/>
    <mergeCell ref="B33:B35"/>
    <mergeCell ref="C33:N33"/>
    <mergeCell ref="C34:N34"/>
    <mergeCell ref="C35:N35"/>
    <mergeCell ref="B37:N37"/>
    <mergeCell ref="B49:N49"/>
    <mergeCell ref="B50:N50"/>
    <mergeCell ref="C56:G56"/>
    <mergeCell ref="C52:I52"/>
    <mergeCell ref="C53:I53"/>
    <mergeCell ref="C54:I54"/>
    <mergeCell ref="C55:I55"/>
    <mergeCell ref="J53:M53"/>
    <mergeCell ref="J54:M54"/>
    <mergeCell ref="C74:N74"/>
    <mergeCell ref="C75:N75"/>
    <mergeCell ref="C76:N76"/>
    <mergeCell ref="B58:N58"/>
    <mergeCell ref="C59:N59"/>
    <mergeCell ref="B60:B65"/>
    <mergeCell ref="C60:N60"/>
    <mergeCell ref="C61:N61"/>
    <mergeCell ref="C62:N62"/>
    <mergeCell ref="C63:N64"/>
    <mergeCell ref="C65:N65"/>
    <mergeCell ref="B66:B76"/>
    <mergeCell ref="C66:N66"/>
    <mergeCell ref="C67:N67"/>
    <mergeCell ref="C68:N68"/>
    <mergeCell ref="C69:N69"/>
    <mergeCell ref="C70:N70"/>
    <mergeCell ref="C71:N73"/>
    <mergeCell ref="B91:B92"/>
    <mergeCell ref="C91:N92"/>
    <mergeCell ref="B79:N79"/>
    <mergeCell ref="C80:N80"/>
    <mergeCell ref="B81:B85"/>
    <mergeCell ref="C81:N81"/>
    <mergeCell ref="C82:N82"/>
    <mergeCell ref="C83:N83"/>
    <mergeCell ref="C84:N85"/>
    <mergeCell ref="B86:B90"/>
    <mergeCell ref="C86:N86"/>
    <mergeCell ref="C87:N87"/>
    <mergeCell ref="C88:N88"/>
    <mergeCell ref="C89:N90"/>
  </mergeCells>
  <pageMargins left="0.31496062992125984" right="0.31496062992125984" top="0.74803149606299213" bottom="0.55118110236220474" header="0.31496062992125984" footer="0.31496062992125984"/>
  <pageSetup paperSize="9" scale="75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18389-0A19-4D32-8364-E337FFF8294C}">
  <sheetPr>
    <tabColor theme="4" tint="0.79998168889431442"/>
  </sheetPr>
  <dimension ref="A1:G5"/>
  <sheetViews>
    <sheetView showGridLines="0" zoomScale="85" zoomScaleNormal="85" workbookViewId="0">
      <selection activeCell="A3" sqref="A3"/>
    </sheetView>
  </sheetViews>
  <sheetFormatPr defaultRowHeight="14.4" x14ac:dyDescent="0.3"/>
  <cols>
    <col min="20" max="20" width="6.88671875" customWidth="1"/>
  </cols>
  <sheetData>
    <row r="1" spans="1:7" ht="15" thickBot="1" x14ac:dyDescent="0.35">
      <c r="A1" s="694" t="s">
        <v>192</v>
      </c>
      <c r="B1" s="695"/>
      <c r="C1" s="695"/>
      <c r="D1" s="695"/>
      <c r="E1" s="695"/>
      <c r="F1" s="695"/>
      <c r="G1" s="696"/>
    </row>
    <row r="2" spans="1:7" ht="7.8" customHeight="1" x14ac:dyDescent="0.3"/>
    <row r="3" spans="1:7" x14ac:dyDescent="0.3">
      <c r="A3" t="s">
        <v>193</v>
      </c>
    </row>
    <row r="4" spans="1:7" x14ac:dyDescent="0.3">
      <c r="A4" t="s">
        <v>194</v>
      </c>
    </row>
    <row r="5" spans="1:7" ht="4.8" customHeight="1" x14ac:dyDescent="0.3"/>
  </sheetData>
  <sheetProtection algorithmName="SHA-512" hashValue="37M6FFrVllAHk/k+PL0U7xSlfFN6jeY6l05F8cLzvtENfK9gAIgkqE7ZAexlS9AZreQFL+3MtNjHQtHHSCELcQ==" saltValue="EkpC3EXmhb4Iq9GRtxBxBQ==" spinCount="100000" sheet="1" objects="1" scenarios="1"/>
  <mergeCells count="1">
    <mergeCell ref="A1:G1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5" orientation="landscape" horizontalDpi="1200" verticalDpi="1200" r:id="rId1"/>
  <headerFooter>
    <oddFooter>&amp;R&amp;8&amp;P</oddFooter>
  </headerFooter>
  <rowBreaks count="2" manualBreakCount="2">
    <brk id="96" max="16383" man="1"/>
    <brk id="139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1E57E-0D95-42D6-837F-65063C182E81}">
  <sheetPr>
    <tabColor theme="2" tint="-0.249977111117893"/>
  </sheetPr>
  <dimension ref="A1:T488"/>
  <sheetViews>
    <sheetView showGridLines="0" zoomScale="90" zoomScaleNormal="90" workbookViewId="0">
      <selection activeCell="A3" sqref="A3"/>
    </sheetView>
  </sheetViews>
  <sheetFormatPr defaultColWidth="8.88671875" defaultRowHeight="14.4" x14ac:dyDescent="0.3"/>
  <cols>
    <col min="1" max="1" width="4.5546875" style="149" customWidth="1"/>
    <col min="2" max="2" width="25.5546875" style="149" customWidth="1"/>
    <col min="3" max="3" width="15.44140625" style="149" customWidth="1"/>
    <col min="4" max="4" width="7.33203125" style="149" customWidth="1"/>
    <col min="5" max="5" width="14.88671875" style="149" customWidth="1"/>
    <col min="6" max="6" width="13.33203125" style="149" customWidth="1"/>
    <col min="7" max="7" width="1.6640625" style="149" customWidth="1"/>
    <col min="8" max="8" width="14.88671875" style="149" customWidth="1"/>
    <col min="9" max="9" width="20.109375" style="149" customWidth="1"/>
    <col min="10" max="10" width="0.6640625" style="148" customWidth="1"/>
    <col min="11" max="13" width="0.33203125" style="338" customWidth="1"/>
    <col min="14" max="14" width="0.21875" style="148" customWidth="1"/>
    <col min="15" max="15" width="31.77734375" style="148" customWidth="1"/>
    <col min="16" max="16" width="4.6640625" style="149" customWidth="1"/>
    <col min="17" max="17" width="21.77734375" style="149" customWidth="1"/>
    <col min="18" max="20" width="10.77734375" style="149" customWidth="1"/>
    <col min="21" max="16384" width="8.88671875" style="149"/>
  </cols>
  <sheetData>
    <row r="1" spans="1:18" ht="16.2" thickBot="1" x14ac:dyDescent="0.35">
      <c r="A1" s="486" t="s">
        <v>359</v>
      </c>
      <c r="B1" s="487"/>
      <c r="C1" s="487"/>
      <c r="D1" s="488"/>
      <c r="E1" s="483" t="s">
        <v>360</v>
      </c>
      <c r="F1" s="484"/>
      <c r="G1" s="194"/>
      <c r="H1" s="485" t="str">
        <f>IF('Dati generali'!C5&lt;3,"Tipo soggetto non inerente","")</f>
        <v>Tipo soggetto non inerente</v>
      </c>
      <c r="I1" s="485"/>
      <c r="J1" s="146"/>
      <c r="K1" s="336"/>
      <c r="L1" s="336"/>
      <c r="M1" s="336"/>
      <c r="N1" s="146"/>
      <c r="O1" s="346" t="s">
        <v>357</v>
      </c>
    </row>
    <row r="2" spans="1:18" ht="3" customHeight="1" x14ac:dyDescent="0.3">
      <c r="A2" s="194"/>
      <c r="B2" s="194"/>
      <c r="C2" s="194"/>
      <c r="D2" s="194"/>
      <c r="E2" s="194"/>
      <c r="F2" s="194"/>
      <c r="G2" s="194"/>
      <c r="H2" s="194"/>
      <c r="I2" s="194"/>
      <c r="J2" s="146"/>
      <c r="K2" s="336"/>
      <c r="L2" s="336"/>
      <c r="M2" s="336"/>
      <c r="N2" s="146"/>
      <c r="O2" s="346"/>
    </row>
    <row r="3" spans="1:18" s="294" customFormat="1" x14ac:dyDescent="0.3">
      <c r="A3" s="290"/>
      <c r="B3" s="290"/>
      <c r="C3" s="290"/>
      <c r="D3" s="290"/>
      <c r="E3" s="290"/>
      <c r="F3" s="290"/>
      <c r="G3" s="290"/>
      <c r="H3" s="291" t="s">
        <v>281</v>
      </c>
      <c r="I3" s="292" t="str">
        <f>IF('Dati generali'!$C$19=0,"Ante "&amp;'Dati generali'!$E$3,'Dati generali'!$E$3)</f>
        <v>Ante 2022</v>
      </c>
      <c r="J3" s="290"/>
      <c r="K3" s="337"/>
      <c r="L3" s="337"/>
      <c r="M3" s="337"/>
      <c r="N3" s="290"/>
      <c r="O3" s="346" t="s">
        <v>358</v>
      </c>
    </row>
    <row r="4" spans="1:18" ht="12.6" customHeight="1" x14ac:dyDescent="0.3">
      <c r="A4" s="162" t="s">
        <v>361</v>
      </c>
      <c r="B4" s="146"/>
      <c r="C4" s="146"/>
      <c r="D4" s="146"/>
      <c r="E4" s="146"/>
      <c r="F4" s="146"/>
      <c r="G4" s="146"/>
      <c r="H4" s="146"/>
      <c r="I4" s="146"/>
      <c r="J4" s="146"/>
      <c r="K4" s="336"/>
      <c r="L4" s="336"/>
      <c r="M4" s="336"/>
      <c r="N4" s="146"/>
      <c r="O4" s="146"/>
    </row>
    <row r="5" spans="1:18" s="148" customFormat="1" ht="15" thickBot="1" x14ac:dyDescent="0.35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336"/>
      <c r="L5" s="336"/>
      <c r="M5" s="336"/>
      <c r="N5" s="146"/>
      <c r="O5" s="146"/>
    </row>
    <row r="6" spans="1:18" ht="15" thickBot="1" x14ac:dyDescent="0.35">
      <c r="A6" s="146"/>
      <c r="B6" s="453" t="s">
        <v>0</v>
      </c>
      <c r="C6" s="468"/>
      <c r="D6" s="195" t="s">
        <v>181</v>
      </c>
      <c r="E6" s="196">
        <v>2021</v>
      </c>
      <c r="F6" s="146"/>
      <c r="G6" s="146"/>
      <c r="H6" s="196">
        <v>2022</v>
      </c>
      <c r="I6" s="146"/>
      <c r="J6" s="146"/>
      <c r="K6" s="336"/>
      <c r="L6" s="336"/>
      <c r="M6" s="336"/>
      <c r="N6" s="146"/>
      <c r="O6" s="146"/>
    </row>
    <row r="7" spans="1:18" ht="15" thickBot="1" x14ac:dyDescent="0.35">
      <c r="A7" s="251">
        <v>1</v>
      </c>
      <c r="B7" s="495" t="s">
        <v>1</v>
      </c>
      <c r="C7" s="496"/>
      <c r="D7" s="135" t="s">
        <v>14</v>
      </c>
      <c r="E7" s="150">
        <f>IF(I3=H6,0,'b) ULA (PMI e Consol)'!G24)</f>
        <v>18</v>
      </c>
      <c r="F7" s="146"/>
      <c r="G7" s="161"/>
      <c r="H7" s="150">
        <f>'b) ULA (PMI e Consol)'!L24</f>
        <v>19</v>
      </c>
      <c r="I7" s="146"/>
      <c r="J7" s="146"/>
      <c r="K7" s="336"/>
      <c r="L7" s="336"/>
      <c r="M7" s="336"/>
      <c r="N7" s="146"/>
      <c r="O7" s="161" t="s">
        <v>363</v>
      </c>
    </row>
    <row r="8" spans="1:18" s="148" customFormat="1" x14ac:dyDescent="0.3">
      <c r="A8" s="251">
        <v>2</v>
      </c>
      <c r="B8" s="497" t="s">
        <v>3</v>
      </c>
      <c r="C8" s="498"/>
      <c r="D8" s="152" t="s">
        <v>4</v>
      </c>
      <c r="E8" s="224">
        <v>36000000</v>
      </c>
      <c r="F8" s="146"/>
      <c r="G8" s="161"/>
      <c r="H8" s="224">
        <v>34000000</v>
      </c>
      <c r="I8" s="146"/>
      <c r="J8" s="146"/>
      <c r="K8" s="336"/>
      <c r="L8" s="336"/>
      <c r="M8" s="336"/>
      <c r="N8" s="146"/>
      <c r="O8" s="146"/>
    </row>
    <row r="9" spans="1:18" ht="15" thickBot="1" x14ac:dyDescent="0.35">
      <c r="A9" s="251">
        <v>3</v>
      </c>
      <c r="B9" s="499" t="s">
        <v>5</v>
      </c>
      <c r="C9" s="500"/>
      <c r="D9" s="152" t="s">
        <v>4</v>
      </c>
      <c r="E9" s="225">
        <v>4000000</v>
      </c>
      <c r="F9" s="146"/>
      <c r="G9" s="161"/>
      <c r="H9" s="225">
        <v>5000000</v>
      </c>
      <c r="I9" s="146"/>
      <c r="J9" s="146"/>
      <c r="K9" s="336"/>
      <c r="L9" s="336"/>
      <c r="M9" s="336"/>
      <c r="N9" s="146"/>
      <c r="O9" s="146"/>
    </row>
    <row r="10" spans="1:18" ht="10.199999999999999" customHeight="1" x14ac:dyDescent="0.3">
      <c r="A10" s="146"/>
      <c r="B10" s="151"/>
      <c r="C10" s="151"/>
      <c r="D10" s="151"/>
      <c r="E10" s="151"/>
      <c r="F10" s="146"/>
      <c r="G10" s="146"/>
      <c r="H10" s="151"/>
      <c r="I10" s="146"/>
      <c r="J10" s="146"/>
      <c r="K10" s="336"/>
      <c r="L10" s="336"/>
      <c r="M10" s="336"/>
      <c r="N10" s="146"/>
      <c r="O10" s="146"/>
    </row>
    <row r="11" spans="1:18" ht="6" customHeight="1" thickBot="1" x14ac:dyDescent="0.35">
      <c r="A11" s="146"/>
      <c r="B11" s="151"/>
      <c r="C11" s="151"/>
      <c r="D11" s="151"/>
      <c r="E11" s="151"/>
      <c r="F11" s="146"/>
      <c r="G11" s="146"/>
      <c r="H11" s="151"/>
      <c r="I11" s="146"/>
      <c r="J11" s="146"/>
      <c r="K11" s="336"/>
      <c r="L11" s="336"/>
      <c r="M11" s="336"/>
      <c r="N11" s="146"/>
      <c r="O11" s="146"/>
    </row>
    <row r="12" spans="1:18" ht="15" thickBot="1" x14ac:dyDescent="0.35">
      <c r="A12" s="146"/>
      <c r="B12" s="331" t="s">
        <v>366</v>
      </c>
      <c r="C12" s="332"/>
      <c r="D12" s="332"/>
      <c r="E12" s="196">
        <f>E6</f>
        <v>2021</v>
      </c>
      <c r="F12" s="194"/>
      <c r="G12" s="146"/>
      <c r="H12" s="196">
        <f>H6</f>
        <v>2022</v>
      </c>
      <c r="I12" s="194"/>
      <c r="J12" s="146"/>
      <c r="K12" s="146"/>
      <c r="L12" s="147"/>
      <c r="M12" s="146"/>
      <c r="N12" s="146"/>
      <c r="O12" s="146"/>
      <c r="P12" s="148"/>
      <c r="Q12" s="148"/>
      <c r="R12" s="148"/>
    </row>
    <row r="13" spans="1:18" ht="15" thickBot="1" x14ac:dyDescent="0.35">
      <c r="A13" s="146"/>
      <c r="B13" s="495" t="s">
        <v>367</v>
      </c>
      <c r="C13" s="592"/>
      <c r="D13" s="333"/>
      <c r="E13" s="208" t="s">
        <v>79</v>
      </c>
      <c r="F13" s="194"/>
      <c r="G13" s="146"/>
      <c r="H13" s="208" t="s">
        <v>79</v>
      </c>
      <c r="I13" s="334" t="str">
        <f>IF(OR(E13="Si",H13="Si"),"Comp. il prospetto sotto","")</f>
        <v>Comp. il prospetto sotto</v>
      </c>
      <c r="J13" s="249"/>
      <c r="K13" s="249"/>
      <c r="L13" s="249"/>
      <c r="M13" s="249"/>
      <c r="N13" s="146"/>
      <c r="O13" s="146"/>
      <c r="P13" s="148"/>
      <c r="Q13" s="148"/>
      <c r="R13" s="148"/>
    </row>
    <row r="14" spans="1:18" ht="14.4" customHeight="1" thickBot="1" x14ac:dyDescent="0.35">
      <c r="A14" s="146"/>
      <c r="B14" s="151"/>
      <c r="C14" s="151"/>
      <c r="D14" s="151"/>
      <c r="E14" s="151"/>
      <c r="F14" s="194"/>
      <c r="G14" s="146"/>
      <c r="H14" s="151"/>
      <c r="I14" s="194"/>
      <c r="J14" s="146"/>
      <c r="K14" s="146"/>
      <c r="L14" s="147"/>
      <c r="M14" s="146"/>
      <c r="N14" s="146"/>
      <c r="O14" s="146"/>
      <c r="P14" s="148"/>
      <c r="Q14" s="148"/>
      <c r="R14" s="148"/>
    </row>
    <row r="15" spans="1:18" ht="15" thickBot="1" x14ac:dyDescent="0.35">
      <c r="A15" s="146"/>
      <c r="B15" s="606" t="s">
        <v>159</v>
      </c>
      <c r="C15" s="607"/>
      <c r="D15" s="153"/>
      <c r="E15" s="247">
        <f>E6</f>
        <v>2021</v>
      </c>
      <c r="F15" s="194"/>
      <c r="G15" s="146"/>
      <c r="H15" s="247">
        <f>H6</f>
        <v>2022</v>
      </c>
      <c r="I15" s="194"/>
      <c r="J15" s="146"/>
      <c r="K15" s="146"/>
      <c r="L15" s="147"/>
      <c r="M15" s="146"/>
      <c r="N15" s="146"/>
      <c r="O15" s="146"/>
      <c r="P15" s="148"/>
      <c r="Q15" s="148"/>
      <c r="R15" s="148"/>
    </row>
    <row r="16" spans="1:18" x14ac:dyDescent="0.3">
      <c r="A16" s="146"/>
      <c r="B16" s="154" t="s">
        <v>1</v>
      </c>
      <c r="C16" s="155"/>
      <c r="D16" s="155"/>
      <c r="E16" s="299">
        <f>IF($H$6=$I$3,0,E7+E48)</f>
        <v>78</v>
      </c>
      <c r="F16" s="351" t="str">
        <f>IF($H$6=$I$3,0,IF(E16&lt;=Param!$D$17,"no supero","supero"))</f>
        <v>no supero</v>
      </c>
      <c r="G16" s="350"/>
      <c r="H16" s="300">
        <f>H7+F48</f>
        <v>80</v>
      </c>
      <c r="I16" s="349" t="str">
        <f>IF(H16&lt;=Param!$D$17,"no supero","supero")</f>
        <v>no supero</v>
      </c>
      <c r="J16" s="156"/>
      <c r="K16" s="336">
        <f>IF(F16="no supero",0,1)</f>
        <v>0</v>
      </c>
      <c r="L16" s="336">
        <f>IF(I16="no supero",0,1)</f>
        <v>0</v>
      </c>
      <c r="M16" s="336"/>
      <c r="N16" s="146"/>
      <c r="O16" s="146"/>
      <c r="P16" s="148"/>
      <c r="Q16" s="148"/>
      <c r="R16" s="148"/>
    </row>
    <row r="17" spans="1:20" x14ac:dyDescent="0.3">
      <c r="A17" s="146"/>
      <c r="B17" s="158" t="s">
        <v>3</v>
      </c>
      <c r="C17" s="155"/>
      <c r="D17" s="155"/>
      <c r="E17" s="299">
        <f t="shared" ref="E17:E18" si="0">IF($H$6=$I$3,0,E8+E49)</f>
        <v>50000000</v>
      </c>
      <c r="F17" s="351" t="str">
        <f>IF($H$6=$I$3,0,IF(E17&lt;=Param!$E$17,"no supero","supero"))</f>
        <v>supero</v>
      </c>
      <c r="G17" s="350"/>
      <c r="H17" s="300">
        <f t="shared" ref="H17:H18" si="1">H8+F49</f>
        <v>49000000</v>
      </c>
      <c r="I17" s="349" t="str">
        <f>IF(H8&lt;=Param!$E$17,"no supero","supero")</f>
        <v>supero</v>
      </c>
      <c r="J17" s="250"/>
      <c r="K17" s="336">
        <f>IF(F17="no supero",0,1)</f>
        <v>1</v>
      </c>
      <c r="L17" s="336">
        <f>IF(I17="no supero",0,1)</f>
        <v>1</v>
      </c>
      <c r="M17" s="336"/>
      <c r="N17" s="146"/>
      <c r="O17" s="146"/>
      <c r="P17" s="148"/>
      <c r="Q17" s="148"/>
      <c r="R17" s="148"/>
    </row>
    <row r="18" spans="1:20" ht="15" thickBot="1" x14ac:dyDescent="0.35">
      <c r="A18" s="146"/>
      <c r="B18" s="159" t="s">
        <v>5</v>
      </c>
      <c r="C18" s="160"/>
      <c r="D18" s="160"/>
      <c r="E18" s="356">
        <f t="shared" si="0"/>
        <v>44000000</v>
      </c>
      <c r="F18" s="351" t="str">
        <f>IF($H$6=$I$3,0,IF(E18&lt;=Param!$F$17,"no supero","supero"))</f>
        <v>supero</v>
      </c>
      <c r="G18" s="350"/>
      <c r="H18" s="301">
        <f t="shared" si="1"/>
        <v>47000000</v>
      </c>
      <c r="I18" s="349" t="str">
        <f>IF(H18&lt;=Param!$F$17,"no supero","supero")</f>
        <v>supero</v>
      </c>
      <c r="J18" s="250"/>
      <c r="K18" s="336">
        <f>IF(F18="no supero",0,1)</f>
        <v>1</v>
      </c>
      <c r="L18" s="336">
        <f>IF(I18="no supero",0,1)</f>
        <v>1</v>
      </c>
      <c r="M18" s="336"/>
      <c r="N18" s="146"/>
      <c r="O18" s="146"/>
      <c r="P18" s="148"/>
      <c r="Q18" s="148"/>
      <c r="R18" s="148"/>
    </row>
    <row r="19" spans="1:20" ht="9" customHeight="1" x14ac:dyDescent="0.3">
      <c r="A19" s="146"/>
      <c r="B19" s="146"/>
      <c r="C19" s="146"/>
      <c r="D19" s="146"/>
      <c r="E19" s="146"/>
      <c r="F19" s="194"/>
      <c r="G19" s="146"/>
      <c r="H19" s="146"/>
      <c r="I19" s="156"/>
      <c r="J19" s="156"/>
      <c r="K19" s="336">
        <f>SUM(K16:K18)</f>
        <v>2</v>
      </c>
      <c r="L19" s="336">
        <f>SUM(L16:L18)</f>
        <v>2</v>
      </c>
      <c r="M19" s="336">
        <f>IF(AND(K19&lt;2,L19&lt;2),0,1)</f>
        <v>1</v>
      </c>
      <c r="N19" s="146"/>
      <c r="O19" s="146"/>
      <c r="P19" s="148"/>
      <c r="Q19" s="148"/>
      <c r="R19" s="148"/>
      <c r="S19" s="148"/>
      <c r="T19" s="148"/>
    </row>
    <row r="20" spans="1:20" ht="9" customHeight="1" thickBot="1" x14ac:dyDescent="0.35">
      <c r="A20" s="146"/>
      <c r="B20" s="146"/>
      <c r="C20" s="146"/>
      <c r="D20" s="146"/>
      <c r="E20" s="146"/>
      <c r="F20" s="146"/>
      <c r="G20" s="146"/>
      <c r="H20" s="146"/>
      <c r="I20" s="156"/>
      <c r="J20" s="156"/>
      <c r="K20" s="157"/>
      <c r="L20" s="157"/>
      <c r="M20" s="157"/>
      <c r="N20" s="146"/>
      <c r="O20" s="146"/>
      <c r="P20" s="148"/>
      <c r="Q20" s="148"/>
      <c r="R20" s="148"/>
      <c r="S20" s="148"/>
      <c r="T20" s="148"/>
    </row>
    <row r="21" spans="1:20" ht="15" thickBot="1" x14ac:dyDescent="0.35">
      <c r="A21" s="146"/>
      <c r="B21" s="489" t="s">
        <v>182</v>
      </c>
      <c r="C21" s="490"/>
      <c r="D21" s="491"/>
      <c r="E21" s="146"/>
      <c r="F21" s="146"/>
      <c r="G21" s="146"/>
      <c r="H21" s="146"/>
      <c r="I21" s="146"/>
      <c r="J21" s="156"/>
      <c r="K21" s="197"/>
      <c r="L21" s="197"/>
      <c r="M21" s="197"/>
      <c r="N21" s="146"/>
      <c r="O21" s="146"/>
    </row>
    <row r="22" spans="1:20" s="148" customFormat="1" x14ac:dyDescent="0.3">
      <c r="A22" s="146"/>
      <c r="B22" s="492">
        <f>E6</f>
        <v>2021</v>
      </c>
      <c r="C22" s="492"/>
      <c r="D22" s="492"/>
      <c r="E22" s="493">
        <f>H6</f>
        <v>2022</v>
      </c>
      <c r="F22" s="493"/>
      <c r="G22" s="493"/>
      <c r="H22" s="493"/>
      <c r="I22" s="146"/>
      <c r="J22" s="157"/>
      <c r="K22" s="336"/>
      <c r="L22" s="336"/>
      <c r="M22" s="336"/>
      <c r="N22" s="146"/>
      <c r="O22" s="146"/>
    </row>
    <row r="23" spans="1:20" ht="14.4" customHeight="1" x14ac:dyDescent="0.3">
      <c r="A23" s="146"/>
      <c r="B23" s="494" t="str">
        <f>IF(K19&lt;2,"Limiti non superati","Limiti superati")</f>
        <v>Limiti superati</v>
      </c>
      <c r="C23" s="494"/>
      <c r="D23" s="494"/>
      <c r="E23" s="494" t="str">
        <f>IF(L19&lt;2,"Limiti non superati","Limiti superati")</f>
        <v>Limiti superati</v>
      </c>
      <c r="F23" s="494"/>
      <c r="G23" s="494"/>
      <c r="H23" s="494"/>
      <c r="I23" s="146"/>
      <c r="J23" s="157"/>
      <c r="K23" s="336"/>
      <c r="L23" s="336"/>
      <c r="M23" s="336"/>
      <c r="N23" s="146"/>
      <c r="O23" s="146"/>
    </row>
    <row r="24" spans="1:20" ht="9.6" customHeight="1" x14ac:dyDescent="0.3">
      <c r="A24" s="146"/>
      <c r="B24" s="146"/>
      <c r="C24" s="146"/>
      <c r="D24" s="146"/>
      <c r="E24" s="146"/>
      <c r="F24" s="146"/>
      <c r="G24" s="146"/>
      <c r="H24" s="146"/>
      <c r="I24" s="146"/>
      <c r="J24" s="157"/>
      <c r="K24" s="336"/>
      <c r="L24" s="336"/>
      <c r="M24" s="336"/>
      <c r="N24" s="146"/>
      <c r="O24" s="146"/>
    </row>
    <row r="25" spans="1:20" x14ac:dyDescent="0.3">
      <c r="A25" s="146"/>
      <c r="B25" s="146" t="s">
        <v>364</v>
      </c>
      <c r="C25" s="146"/>
      <c r="D25" s="482" t="str">
        <f>IF(M19=1,"è OBBLIGATORIO","NON è OBBLIGATORIO")</f>
        <v>è OBBLIGATORIO</v>
      </c>
      <c r="E25" s="482"/>
      <c r="F25" s="482"/>
      <c r="G25" s="482"/>
      <c r="H25" s="482"/>
      <c r="I25" s="146"/>
      <c r="J25" s="157"/>
      <c r="K25" s="336"/>
      <c r="L25" s="336"/>
      <c r="M25" s="336"/>
      <c r="N25" s="146"/>
      <c r="O25" s="146"/>
    </row>
    <row r="26" spans="1:20" ht="7.2" customHeight="1" x14ac:dyDescent="0.3">
      <c r="A26" s="146"/>
      <c r="B26" s="146"/>
      <c r="C26" s="146"/>
      <c r="D26" s="146"/>
      <c r="E26" s="146"/>
      <c r="F26" s="146"/>
      <c r="G26" s="146"/>
      <c r="H26" s="146"/>
      <c r="I26" s="146"/>
      <c r="J26" s="157"/>
      <c r="K26" s="336"/>
      <c r="L26" s="336"/>
      <c r="M26" s="336"/>
      <c r="N26" s="146"/>
      <c r="O26" s="146"/>
    </row>
    <row r="27" spans="1:20" x14ac:dyDescent="0.3">
      <c r="A27" s="146"/>
      <c r="B27" s="146"/>
      <c r="C27" s="146"/>
      <c r="D27" s="146"/>
      <c r="E27" s="146"/>
      <c r="F27" s="146"/>
      <c r="G27" s="146"/>
      <c r="H27" s="146"/>
      <c r="I27" s="146"/>
      <c r="J27" s="157"/>
      <c r="K27" s="336"/>
      <c r="L27" s="336"/>
      <c r="M27" s="336"/>
      <c r="N27" s="146"/>
      <c r="O27" s="146"/>
    </row>
    <row r="28" spans="1:20" x14ac:dyDescent="0.3">
      <c r="A28" s="593" t="s">
        <v>365</v>
      </c>
      <c r="B28" s="594"/>
      <c r="C28" s="595"/>
      <c r="D28" s="146"/>
      <c r="E28" s="161"/>
      <c r="F28" s="161"/>
      <c r="G28" s="146"/>
      <c r="H28" s="146"/>
      <c r="I28" s="146"/>
      <c r="J28" s="157"/>
      <c r="K28" s="336"/>
      <c r="L28" s="336"/>
      <c r="M28" s="336"/>
      <c r="N28" s="146"/>
      <c r="O28" s="146"/>
    </row>
    <row r="29" spans="1:20" ht="3" customHeight="1" x14ac:dyDescent="0.3">
      <c r="A29" s="161"/>
      <c r="B29" s="161"/>
      <c r="C29" s="161"/>
      <c r="D29" s="161"/>
      <c r="E29" s="161"/>
      <c r="F29" s="161"/>
      <c r="G29" s="146"/>
      <c r="H29" s="146"/>
      <c r="I29" s="146"/>
      <c r="J29" s="157"/>
      <c r="K29" s="336"/>
      <c r="L29" s="336"/>
      <c r="M29" s="336"/>
      <c r="N29" s="146"/>
      <c r="O29" s="146"/>
    </row>
    <row r="30" spans="1:20" ht="3.6" customHeight="1" thickBot="1" x14ac:dyDescent="0.35">
      <c r="A30" s="161"/>
      <c r="B30" s="161"/>
      <c r="C30" s="161"/>
      <c r="D30" s="161"/>
      <c r="E30" s="161"/>
      <c r="F30" s="161"/>
      <c r="G30" s="146"/>
      <c r="H30" s="146"/>
      <c r="I30" s="146"/>
      <c r="J30" s="157"/>
      <c r="K30" s="336"/>
      <c r="L30" s="336"/>
      <c r="M30" s="336"/>
      <c r="N30" s="146"/>
      <c r="O30" s="146"/>
    </row>
    <row r="31" spans="1:20" ht="15" thickBot="1" x14ac:dyDescent="0.35">
      <c r="A31" s="602" t="s">
        <v>185</v>
      </c>
      <c r="B31" s="603"/>
      <c r="C31" s="603"/>
      <c r="D31" s="603"/>
      <c r="E31" s="603"/>
      <c r="F31" s="604"/>
      <c r="G31" s="146"/>
      <c r="H31" s="146"/>
      <c r="I31" s="146"/>
      <c r="J31" s="157"/>
      <c r="K31" s="336"/>
      <c r="L31" s="336"/>
      <c r="M31" s="336"/>
      <c r="N31" s="146"/>
      <c r="O31" s="146"/>
    </row>
    <row r="32" spans="1:20" ht="15" thickBot="1" x14ac:dyDescent="0.35">
      <c r="A32" s="357" t="s">
        <v>249</v>
      </c>
      <c r="B32" s="596" t="s">
        <v>184</v>
      </c>
      <c r="C32" s="597"/>
      <c r="D32" s="240" t="s">
        <v>181</v>
      </c>
      <c r="E32" s="239">
        <f>E6</f>
        <v>2021</v>
      </c>
      <c r="F32" s="241">
        <f>H6</f>
        <v>2022</v>
      </c>
      <c r="G32" s="146"/>
      <c r="H32" s="146"/>
      <c r="I32" s="146"/>
      <c r="J32" s="157"/>
      <c r="K32" s="336"/>
      <c r="L32" s="336"/>
      <c r="M32" s="336"/>
      <c r="N32" s="146"/>
      <c r="O32" s="146"/>
    </row>
    <row r="33" spans="1:15" x14ac:dyDescent="0.3">
      <c r="A33" s="580" t="s">
        <v>161</v>
      </c>
      <c r="B33" s="163" t="s">
        <v>1</v>
      </c>
      <c r="C33" s="164"/>
      <c r="D33" s="163" t="s">
        <v>14</v>
      </c>
      <c r="E33" s="209">
        <v>50</v>
      </c>
      <c r="F33" s="210">
        <v>51</v>
      </c>
      <c r="G33" s="146"/>
      <c r="H33" s="146"/>
      <c r="I33" s="146"/>
      <c r="J33" s="157"/>
      <c r="K33" s="336"/>
      <c r="L33" s="336"/>
      <c r="M33" s="336"/>
      <c r="N33" s="146"/>
      <c r="O33" s="146"/>
    </row>
    <row r="34" spans="1:15" s="148" customFormat="1" x14ac:dyDescent="0.3">
      <c r="A34" s="581"/>
      <c r="B34" s="165" t="s">
        <v>3</v>
      </c>
      <c r="C34" s="166"/>
      <c r="D34" s="165" t="s">
        <v>4</v>
      </c>
      <c r="E34" s="211">
        <v>11000000</v>
      </c>
      <c r="F34" s="212">
        <v>12000000</v>
      </c>
      <c r="G34" s="146"/>
      <c r="H34" s="146"/>
      <c r="I34" s="146"/>
      <c r="J34" s="157"/>
      <c r="K34" s="336"/>
      <c r="L34" s="336"/>
      <c r="M34" s="336"/>
      <c r="N34" s="146"/>
      <c r="O34" s="146"/>
    </row>
    <row r="35" spans="1:15" s="148" customFormat="1" ht="15" thickBot="1" x14ac:dyDescent="0.35">
      <c r="A35" s="582"/>
      <c r="B35" s="167" t="s">
        <v>5</v>
      </c>
      <c r="C35" s="168"/>
      <c r="D35" s="167" t="s">
        <v>4</v>
      </c>
      <c r="E35" s="213">
        <v>38000000</v>
      </c>
      <c r="F35" s="214">
        <v>40000000</v>
      </c>
      <c r="G35" s="146"/>
      <c r="H35" s="146"/>
      <c r="I35" s="146"/>
      <c r="J35" s="157"/>
      <c r="K35" s="336"/>
      <c r="L35" s="336"/>
      <c r="M35" s="336"/>
      <c r="N35" s="146"/>
      <c r="O35" s="146"/>
    </row>
    <row r="36" spans="1:15" s="148" customFormat="1" x14ac:dyDescent="0.3">
      <c r="A36" s="580" t="s">
        <v>162</v>
      </c>
      <c r="B36" s="163" t="s">
        <v>1</v>
      </c>
      <c r="C36" s="164"/>
      <c r="D36" s="163" t="s">
        <v>14</v>
      </c>
      <c r="E36" s="215">
        <v>10</v>
      </c>
      <c r="F36" s="216">
        <v>10</v>
      </c>
      <c r="G36" s="146"/>
      <c r="H36" s="146"/>
      <c r="I36" s="146"/>
      <c r="J36" s="157"/>
      <c r="K36" s="336"/>
      <c r="L36" s="336"/>
      <c r="M36" s="336"/>
      <c r="N36" s="146"/>
      <c r="O36" s="146"/>
    </row>
    <row r="37" spans="1:15" s="148" customFormat="1" x14ac:dyDescent="0.3">
      <c r="A37" s="581"/>
      <c r="B37" s="165" t="s">
        <v>3</v>
      </c>
      <c r="C37" s="166"/>
      <c r="D37" s="165" t="s">
        <v>4</v>
      </c>
      <c r="E37" s="211">
        <v>3000000</v>
      </c>
      <c r="F37" s="212">
        <v>3000000</v>
      </c>
      <c r="G37" s="146"/>
      <c r="H37" s="146"/>
      <c r="I37" s="146"/>
      <c r="J37" s="157"/>
      <c r="K37" s="336"/>
      <c r="L37" s="336"/>
      <c r="M37" s="336"/>
      <c r="N37" s="146"/>
      <c r="O37" s="146"/>
    </row>
    <row r="38" spans="1:15" s="148" customFormat="1" ht="15" thickBot="1" x14ac:dyDescent="0.35">
      <c r="A38" s="582"/>
      <c r="B38" s="167" t="s">
        <v>5</v>
      </c>
      <c r="C38" s="168"/>
      <c r="D38" s="167" t="s">
        <v>4</v>
      </c>
      <c r="E38" s="213">
        <v>2000000</v>
      </c>
      <c r="F38" s="214">
        <v>2000000</v>
      </c>
      <c r="G38" s="146"/>
      <c r="H38" s="146"/>
      <c r="I38" s="146"/>
      <c r="J38" s="157"/>
      <c r="K38" s="336"/>
      <c r="L38" s="336"/>
      <c r="M38" s="336"/>
      <c r="N38" s="146"/>
      <c r="O38" s="146"/>
    </row>
    <row r="39" spans="1:15" s="148" customFormat="1" x14ac:dyDescent="0.3">
      <c r="A39" s="580" t="s">
        <v>163</v>
      </c>
      <c r="B39" s="163" t="s">
        <v>1</v>
      </c>
      <c r="C39" s="164"/>
      <c r="D39" s="163" t="s">
        <v>14</v>
      </c>
      <c r="E39" s="215"/>
      <c r="F39" s="216"/>
      <c r="G39" s="146"/>
      <c r="H39" s="146"/>
      <c r="I39" s="146"/>
      <c r="J39" s="157"/>
      <c r="K39" s="336"/>
      <c r="L39" s="336"/>
      <c r="M39" s="336"/>
      <c r="N39" s="146"/>
      <c r="O39" s="146"/>
    </row>
    <row r="40" spans="1:15" s="148" customFormat="1" x14ac:dyDescent="0.3">
      <c r="A40" s="581"/>
      <c r="B40" s="165" t="s">
        <v>3</v>
      </c>
      <c r="C40" s="166"/>
      <c r="D40" s="165" t="s">
        <v>4</v>
      </c>
      <c r="E40" s="211"/>
      <c r="F40" s="212"/>
      <c r="G40" s="146"/>
      <c r="H40" s="146"/>
      <c r="I40" s="146"/>
      <c r="J40" s="157"/>
      <c r="K40" s="336"/>
      <c r="L40" s="336"/>
      <c r="M40" s="336"/>
      <c r="N40" s="146"/>
      <c r="O40" s="146"/>
    </row>
    <row r="41" spans="1:15" s="148" customFormat="1" ht="15" thickBot="1" x14ac:dyDescent="0.35">
      <c r="A41" s="582"/>
      <c r="B41" s="167" t="s">
        <v>5</v>
      </c>
      <c r="C41" s="168"/>
      <c r="D41" s="167" t="s">
        <v>4</v>
      </c>
      <c r="E41" s="213"/>
      <c r="F41" s="214"/>
      <c r="G41" s="146"/>
      <c r="H41" s="146"/>
      <c r="I41" s="146"/>
      <c r="J41" s="157"/>
      <c r="K41" s="336"/>
      <c r="L41" s="336"/>
      <c r="M41" s="336"/>
      <c r="N41" s="146"/>
      <c r="O41" s="146"/>
    </row>
    <row r="42" spans="1:15" s="148" customFormat="1" x14ac:dyDescent="0.3">
      <c r="A42" s="580" t="s">
        <v>164</v>
      </c>
      <c r="B42" s="163" t="s">
        <v>1</v>
      </c>
      <c r="C42" s="164"/>
      <c r="D42" s="163" t="s">
        <v>14</v>
      </c>
      <c r="E42" s="215"/>
      <c r="F42" s="216"/>
      <c r="G42" s="146"/>
      <c r="H42" s="146"/>
      <c r="I42" s="146"/>
      <c r="J42" s="157"/>
      <c r="K42" s="336"/>
      <c r="L42" s="336"/>
      <c r="M42" s="336"/>
      <c r="N42" s="146"/>
      <c r="O42" s="146"/>
    </row>
    <row r="43" spans="1:15" s="148" customFormat="1" x14ac:dyDescent="0.3">
      <c r="A43" s="581"/>
      <c r="B43" s="165" t="s">
        <v>3</v>
      </c>
      <c r="C43" s="166"/>
      <c r="D43" s="165" t="s">
        <v>4</v>
      </c>
      <c r="E43" s="211"/>
      <c r="F43" s="212"/>
      <c r="G43" s="146"/>
      <c r="H43" s="146"/>
      <c r="I43" s="146"/>
      <c r="J43" s="157"/>
      <c r="K43" s="336"/>
      <c r="L43" s="336"/>
      <c r="M43" s="336"/>
      <c r="N43" s="146"/>
      <c r="O43" s="146"/>
    </row>
    <row r="44" spans="1:15" s="148" customFormat="1" ht="15" thickBot="1" x14ac:dyDescent="0.35">
      <c r="A44" s="582"/>
      <c r="B44" s="167" t="s">
        <v>5</v>
      </c>
      <c r="C44" s="168"/>
      <c r="D44" s="167" t="s">
        <v>4</v>
      </c>
      <c r="E44" s="213"/>
      <c r="F44" s="214"/>
      <c r="G44" s="146"/>
      <c r="H44" s="146"/>
      <c r="I44" s="146"/>
      <c r="J44" s="157"/>
      <c r="K44" s="336"/>
      <c r="L44" s="336"/>
      <c r="M44" s="336"/>
      <c r="N44" s="146"/>
      <c r="O44" s="146"/>
    </row>
    <row r="45" spans="1:15" s="148" customFormat="1" x14ac:dyDescent="0.3">
      <c r="A45" s="580" t="s">
        <v>165</v>
      </c>
      <c r="B45" s="163" t="s">
        <v>1</v>
      </c>
      <c r="C45" s="164"/>
      <c r="D45" s="163" t="s">
        <v>14</v>
      </c>
      <c r="E45" s="215"/>
      <c r="F45" s="216"/>
      <c r="G45" s="146"/>
      <c r="H45" s="146"/>
      <c r="I45" s="146"/>
      <c r="J45" s="157"/>
      <c r="K45" s="336"/>
      <c r="L45" s="336"/>
      <c r="M45" s="336"/>
      <c r="N45" s="146"/>
      <c r="O45" s="146"/>
    </row>
    <row r="46" spans="1:15" s="148" customFormat="1" x14ac:dyDescent="0.3">
      <c r="A46" s="581"/>
      <c r="B46" s="165" t="s">
        <v>3</v>
      </c>
      <c r="C46" s="166"/>
      <c r="D46" s="165" t="s">
        <v>4</v>
      </c>
      <c r="E46" s="211"/>
      <c r="F46" s="212"/>
      <c r="G46" s="146"/>
      <c r="H46" s="146"/>
      <c r="I46" s="146"/>
      <c r="J46" s="157"/>
      <c r="K46" s="336"/>
      <c r="L46" s="336"/>
      <c r="M46" s="336"/>
      <c r="N46" s="146"/>
      <c r="O46" s="146"/>
    </row>
    <row r="47" spans="1:15" s="148" customFormat="1" ht="15" thickBot="1" x14ac:dyDescent="0.35">
      <c r="A47" s="581"/>
      <c r="B47" s="354" t="s">
        <v>5</v>
      </c>
      <c r="C47" s="355"/>
      <c r="D47" s="354" t="s">
        <v>4</v>
      </c>
      <c r="E47" s="352"/>
      <c r="F47" s="353"/>
      <c r="G47" s="146"/>
      <c r="H47" s="146"/>
      <c r="I47" s="146"/>
      <c r="J47" s="157"/>
      <c r="K47" s="336"/>
      <c r="L47" s="336"/>
      <c r="M47" s="336"/>
      <c r="N47" s="146"/>
      <c r="O47" s="146"/>
    </row>
    <row r="48" spans="1:15" s="148" customFormat="1" x14ac:dyDescent="0.3">
      <c r="A48" s="572" t="s">
        <v>7</v>
      </c>
      <c r="B48" s="169" t="s">
        <v>1</v>
      </c>
      <c r="C48" s="170"/>
      <c r="D48" s="171" t="s">
        <v>14</v>
      </c>
      <c r="E48" s="172">
        <f>IF(OR($E$13="No",$H$6=$I$3),0,SUM(E33+E36+E39+E42+E45))</f>
        <v>60</v>
      </c>
      <c r="F48" s="173">
        <f>IF($H$13="No",0,SUM(F33+F36+F39+F42+F45))</f>
        <v>61</v>
      </c>
      <c r="G48" s="146"/>
      <c r="H48" s="146"/>
      <c r="I48" s="146"/>
      <c r="J48" s="157"/>
      <c r="K48" s="336"/>
      <c r="L48" s="336"/>
      <c r="M48" s="336"/>
      <c r="N48" s="146"/>
      <c r="O48" s="146"/>
    </row>
    <row r="49" spans="1:15" s="148" customFormat="1" x14ac:dyDescent="0.3">
      <c r="A49" s="573"/>
      <c r="B49" s="174" t="s">
        <v>3</v>
      </c>
      <c r="C49" s="175"/>
      <c r="D49" s="176" t="s">
        <v>4</v>
      </c>
      <c r="E49" s="177">
        <f t="shared" ref="E49:E50" si="2">IF(OR($E$13="No",$H$6=$I$3),0,SUM(E34+E37+E40+E43+E46))</f>
        <v>14000000</v>
      </c>
      <c r="F49" s="178">
        <f t="shared" ref="F49:F50" si="3">IF($H$13="No",0,SUM(F34+F37+F40+F43+F46))</f>
        <v>15000000</v>
      </c>
      <c r="G49" s="146"/>
      <c r="H49" s="146"/>
      <c r="I49" s="146"/>
      <c r="J49" s="157"/>
      <c r="K49" s="336"/>
      <c r="L49" s="336"/>
      <c r="M49" s="336"/>
      <c r="N49" s="146"/>
      <c r="O49" s="146"/>
    </row>
    <row r="50" spans="1:15" s="148" customFormat="1" ht="15" thickBot="1" x14ac:dyDescent="0.35">
      <c r="A50" s="574"/>
      <c r="B50" s="179" t="s">
        <v>5</v>
      </c>
      <c r="C50" s="180"/>
      <c r="D50" s="181" t="s">
        <v>4</v>
      </c>
      <c r="E50" s="182">
        <f t="shared" si="2"/>
        <v>40000000</v>
      </c>
      <c r="F50" s="183">
        <f t="shared" si="3"/>
        <v>42000000</v>
      </c>
      <c r="G50" s="146"/>
      <c r="H50" s="146"/>
      <c r="I50" s="146"/>
      <c r="J50" s="157"/>
      <c r="K50" s="336"/>
      <c r="L50" s="336"/>
      <c r="M50" s="336"/>
      <c r="N50" s="146"/>
      <c r="O50" s="146"/>
    </row>
    <row r="51" spans="1:15" s="148" customFormat="1" ht="6.6" customHeight="1" x14ac:dyDescent="0.3">
      <c r="A51" s="146"/>
      <c r="B51" s="146"/>
      <c r="C51" s="146"/>
      <c r="D51" s="146"/>
      <c r="E51" s="146"/>
      <c r="F51" s="146"/>
      <c r="G51" s="146"/>
      <c r="H51" s="146"/>
      <c r="I51" s="146"/>
      <c r="J51" s="157"/>
      <c r="K51" s="336"/>
      <c r="L51" s="336"/>
      <c r="M51" s="336"/>
      <c r="N51" s="146"/>
      <c r="O51" s="146"/>
    </row>
    <row r="52" spans="1:15" s="148" customFormat="1" ht="6.6" customHeight="1" x14ac:dyDescent="0.3">
      <c r="A52" s="146"/>
      <c r="B52" s="146"/>
      <c r="C52" s="146"/>
      <c r="D52" s="146"/>
      <c r="E52" s="146"/>
      <c r="F52" s="146"/>
      <c r="G52" s="146"/>
      <c r="H52" s="146"/>
      <c r="I52" s="146"/>
      <c r="J52" s="157"/>
      <c r="K52" s="336"/>
      <c r="L52" s="336"/>
      <c r="M52" s="336"/>
      <c r="N52" s="146"/>
      <c r="O52" s="146"/>
    </row>
    <row r="53" spans="1:15" s="148" customFormat="1" x14ac:dyDescent="0.3">
      <c r="K53" s="338"/>
      <c r="L53" s="338"/>
      <c r="M53" s="338"/>
    </row>
    <row r="54" spans="1:15" s="148" customFormat="1" x14ac:dyDescent="0.3">
      <c r="K54" s="338"/>
      <c r="L54" s="338"/>
      <c r="M54" s="338"/>
    </row>
    <row r="55" spans="1:15" s="148" customFormat="1" x14ac:dyDescent="0.3">
      <c r="K55" s="338"/>
      <c r="L55" s="338"/>
      <c r="M55" s="338"/>
    </row>
    <row r="56" spans="1:15" s="148" customFormat="1" x14ac:dyDescent="0.3">
      <c r="K56" s="338"/>
      <c r="L56" s="338"/>
      <c r="M56" s="338"/>
    </row>
    <row r="57" spans="1:15" s="148" customFormat="1" x14ac:dyDescent="0.3">
      <c r="K57" s="338"/>
      <c r="L57" s="338"/>
      <c r="M57" s="338"/>
    </row>
    <row r="58" spans="1:15" s="148" customFormat="1" x14ac:dyDescent="0.3">
      <c r="K58" s="338"/>
      <c r="L58" s="338"/>
      <c r="M58" s="338"/>
    </row>
    <row r="59" spans="1:15" s="148" customFormat="1" x14ac:dyDescent="0.3">
      <c r="K59" s="338"/>
      <c r="L59" s="338"/>
      <c r="M59" s="338"/>
    </row>
    <row r="60" spans="1:15" s="148" customFormat="1" x14ac:dyDescent="0.3">
      <c r="K60" s="338"/>
      <c r="L60" s="338"/>
      <c r="M60" s="338"/>
    </row>
    <row r="61" spans="1:15" s="148" customFormat="1" x14ac:dyDescent="0.3">
      <c r="K61" s="338"/>
      <c r="L61" s="338"/>
      <c r="M61" s="338"/>
    </row>
    <row r="62" spans="1:15" s="148" customFormat="1" x14ac:dyDescent="0.3">
      <c r="K62" s="338"/>
      <c r="L62" s="338"/>
      <c r="M62" s="338"/>
    </row>
    <row r="63" spans="1:15" s="148" customFormat="1" x14ac:dyDescent="0.3">
      <c r="K63" s="338"/>
      <c r="L63" s="338"/>
      <c r="M63" s="338"/>
    </row>
    <row r="64" spans="1:15" s="148" customFormat="1" x14ac:dyDescent="0.3">
      <c r="K64" s="338"/>
      <c r="L64" s="338"/>
      <c r="M64" s="338"/>
    </row>
    <row r="65" spans="11:13" s="148" customFormat="1" x14ac:dyDescent="0.3">
      <c r="K65" s="338"/>
      <c r="L65" s="338"/>
      <c r="M65" s="338"/>
    </row>
    <row r="66" spans="11:13" s="148" customFormat="1" x14ac:dyDescent="0.3">
      <c r="K66" s="338"/>
      <c r="L66" s="338"/>
      <c r="M66" s="338"/>
    </row>
    <row r="67" spans="11:13" s="148" customFormat="1" x14ac:dyDescent="0.3">
      <c r="K67" s="338"/>
      <c r="L67" s="338"/>
      <c r="M67" s="338"/>
    </row>
    <row r="68" spans="11:13" s="148" customFormat="1" x14ac:dyDescent="0.3">
      <c r="K68" s="338"/>
      <c r="L68" s="338"/>
      <c r="M68" s="338"/>
    </row>
    <row r="69" spans="11:13" s="148" customFormat="1" x14ac:dyDescent="0.3">
      <c r="K69" s="338"/>
      <c r="L69" s="338"/>
      <c r="M69" s="338"/>
    </row>
    <row r="70" spans="11:13" s="148" customFormat="1" x14ac:dyDescent="0.3">
      <c r="K70" s="338"/>
      <c r="L70" s="338"/>
      <c r="M70" s="338"/>
    </row>
    <row r="71" spans="11:13" s="148" customFormat="1" x14ac:dyDescent="0.3">
      <c r="K71" s="338"/>
      <c r="L71" s="338"/>
      <c r="M71" s="338"/>
    </row>
    <row r="72" spans="11:13" s="148" customFormat="1" x14ac:dyDescent="0.3">
      <c r="K72" s="338"/>
      <c r="L72" s="338"/>
      <c r="M72" s="338"/>
    </row>
    <row r="73" spans="11:13" s="148" customFormat="1" x14ac:dyDescent="0.3">
      <c r="K73" s="338"/>
      <c r="L73" s="338"/>
      <c r="M73" s="338"/>
    </row>
    <row r="74" spans="11:13" s="148" customFormat="1" x14ac:dyDescent="0.3">
      <c r="K74" s="338"/>
      <c r="L74" s="338"/>
      <c r="M74" s="338"/>
    </row>
    <row r="75" spans="11:13" s="148" customFormat="1" x14ac:dyDescent="0.3">
      <c r="K75" s="338"/>
      <c r="L75" s="338"/>
      <c r="M75" s="338"/>
    </row>
    <row r="76" spans="11:13" s="148" customFormat="1" x14ac:dyDescent="0.3">
      <c r="K76" s="338"/>
      <c r="L76" s="338"/>
      <c r="M76" s="338"/>
    </row>
    <row r="77" spans="11:13" s="148" customFormat="1" x14ac:dyDescent="0.3">
      <c r="K77" s="338"/>
      <c r="L77" s="338"/>
      <c r="M77" s="338"/>
    </row>
    <row r="78" spans="11:13" s="148" customFormat="1" x14ac:dyDescent="0.3">
      <c r="K78" s="338"/>
      <c r="L78" s="338"/>
      <c r="M78" s="338"/>
    </row>
    <row r="79" spans="11:13" s="148" customFormat="1" x14ac:dyDescent="0.3">
      <c r="K79" s="338"/>
      <c r="L79" s="338"/>
      <c r="M79" s="338"/>
    </row>
    <row r="80" spans="11:13" s="148" customFormat="1" x14ac:dyDescent="0.3">
      <c r="K80" s="338"/>
      <c r="L80" s="338"/>
      <c r="M80" s="338"/>
    </row>
    <row r="81" spans="11:13" s="148" customFormat="1" x14ac:dyDescent="0.3">
      <c r="K81" s="338"/>
      <c r="L81" s="338"/>
      <c r="M81" s="338"/>
    </row>
    <row r="82" spans="11:13" s="148" customFormat="1" x14ac:dyDescent="0.3">
      <c r="K82" s="338"/>
      <c r="L82" s="338"/>
      <c r="M82" s="338"/>
    </row>
    <row r="83" spans="11:13" s="148" customFormat="1" x14ac:dyDescent="0.3">
      <c r="K83" s="338"/>
      <c r="L83" s="338"/>
      <c r="M83" s="338"/>
    </row>
    <row r="84" spans="11:13" s="148" customFormat="1" x14ac:dyDescent="0.3">
      <c r="K84" s="338"/>
      <c r="L84" s="338"/>
      <c r="M84" s="338"/>
    </row>
    <row r="85" spans="11:13" s="148" customFormat="1" x14ac:dyDescent="0.3">
      <c r="K85" s="338"/>
      <c r="L85" s="338"/>
      <c r="M85" s="338"/>
    </row>
    <row r="86" spans="11:13" s="148" customFormat="1" x14ac:dyDescent="0.3">
      <c r="K86" s="338"/>
      <c r="L86" s="338"/>
      <c r="M86" s="338"/>
    </row>
    <row r="87" spans="11:13" s="148" customFormat="1" x14ac:dyDescent="0.3">
      <c r="K87" s="338"/>
      <c r="L87" s="338"/>
      <c r="M87" s="338"/>
    </row>
    <row r="88" spans="11:13" s="148" customFormat="1" x14ac:dyDescent="0.3">
      <c r="K88" s="338"/>
      <c r="L88" s="338"/>
      <c r="M88" s="338"/>
    </row>
    <row r="89" spans="11:13" s="148" customFormat="1" x14ac:dyDescent="0.3">
      <c r="K89" s="338"/>
      <c r="L89" s="338"/>
      <c r="M89" s="338"/>
    </row>
    <row r="90" spans="11:13" s="148" customFormat="1" x14ac:dyDescent="0.3">
      <c r="K90" s="338"/>
      <c r="L90" s="338"/>
      <c r="M90" s="338"/>
    </row>
    <row r="91" spans="11:13" s="148" customFormat="1" x14ac:dyDescent="0.3">
      <c r="K91" s="338"/>
      <c r="L91" s="338"/>
      <c r="M91" s="338"/>
    </row>
    <row r="92" spans="11:13" s="148" customFormat="1" x14ac:dyDescent="0.3">
      <c r="K92" s="338"/>
      <c r="L92" s="338"/>
      <c r="M92" s="338"/>
    </row>
    <row r="93" spans="11:13" s="148" customFormat="1" x14ac:dyDescent="0.3">
      <c r="K93" s="338"/>
      <c r="L93" s="338"/>
      <c r="M93" s="338"/>
    </row>
    <row r="94" spans="11:13" s="148" customFormat="1" x14ac:dyDescent="0.3">
      <c r="K94" s="338"/>
      <c r="L94" s="338"/>
      <c r="M94" s="338"/>
    </row>
    <row r="95" spans="11:13" s="148" customFormat="1" x14ac:dyDescent="0.3">
      <c r="K95" s="338"/>
      <c r="L95" s="338"/>
      <c r="M95" s="338"/>
    </row>
    <row r="96" spans="11:13" s="148" customFormat="1" x14ac:dyDescent="0.3">
      <c r="K96" s="338"/>
      <c r="L96" s="338"/>
      <c r="M96" s="338"/>
    </row>
    <row r="97" spans="11:13" s="148" customFormat="1" x14ac:dyDescent="0.3">
      <c r="K97" s="338"/>
      <c r="L97" s="338"/>
      <c r="M97" s="338"/>
    </row>
    <row r="98" spans="11:13" s="148" customFormat="1" x14ac:dyDescent="0.3">
      <c r="K98" s="338"/>
      <c r="L98" s="338"/>
      <c r="M98" s="338"/>
    </row>
    <row r="99" spans="11:13" s="148" customFormat="1" x14ac:dyDescent="0.3">
      <c r="K99" s="338"/>
      <c r="L99" s="338"/>
      <c r="M99" s="338"/>
    </row>
    <row r="100" spans="11:13" s="148" customFormat="1" x14ac:dyDescent="0.3">
      <c r="K100" s="338"/>
      <c r="L100" s="338"/>
      <c r="M100" s="338"/>
    </row>
    <row r="101" spans="11:13" s="148" customFormat="1" x14ac:dyDescent="0.3">
      <c r="K101" s="338"/>
      <c r="L101" s="338"/>
      <c r="M101" s="338"/>
    </row>
    <row r="102" spans="11:13" s="148" customFormat="1" x14ac:dyDescent="0.3">
      <c r="K102" s="338"/>
      <c r="L102" s="338"/>
      <c r="M102" s="338"/>
    </row>
    <row r="103" spans="11:13" s="148" customFormat="1" x14ac:dyDescent="0.3">
      <c r="K103" s="338"/>
      <c r="L103" s="338"/>
      <c r="M103" s="338"/>
    </row>
    <row r="104" spans="11:13" s="148" customFormat="1" x14ac:dyDescent="0.3">
      <c r="K104" s="338"/>
      <c r="L104" s="338"/>
      <c r="M104" s="338"/>
    </row>
    <row r="105" spans="11:13" s="148" customFormat="1" x14ac:dyDescent="0.3">
      <c r="K105" s="338"/>
      <c r="L105" s="338"/>
      <c r="M105" s="338"/>
    </row>
    <row r="106" spans="11:13" s="148" customFormat="1" x14ac:dyDescent="0.3">
      <c r="K106" s="338"/>
      <c r="L106" s="338"/>
      <c r="M106" s="338"/>
    </row>
    <row r="107" spans="11:13" s="148" customFormat="1" x14ac:dyDescent="0.3">
      <c r="K107" s="338"/>
      <c r="L107" s="338"/>
      <c r="M107" s="338"/>
    </row>
    <row r="108" spans="11:13" s="148" customFormat="1" x14ac:dyDescent="0.3">
      <c r="K108" s="338"/>
      <c r="L108" s="338"/>
      <c r="M108" s="338"/>
    </row>
    <row r="109" spans="11:13" s="148" customFormat="1" x14ac:dyDescent="0.3">
      <c r="K109" s="338"/>
      <c r="L109" s="338"/>
      <c r="M109" s="338"/>
    </row>
    <row r="110" spans="11:13" s="148" customFormat="1" x14ac:dyDescent="0.3">
      <c r="K110" s="338"/>
      <c r="L110" s="338"/>
      <c r="M110" s="338"/>
    </row>
    <row r="111" spans="11:13" s="148" customFormat="1" x14ac:dyDescent="0.3">
      <c r="K111" s="338"/>
      <c r="L111" s="338"/>
      <c r="M111" s="338"/>
    </row>
    <row r="112" spans="11:13" s="148" customFormat="1" x14ac:dyDescent="0.3">
      <c r="K112" s="338"/>
      <c r="L112" s="338"/>
      <c r="M112" s="338"/>
    </row>
    <row r="113" spans="11:13" s="148" customFormat="1" x14ac:dyDescent="0.3">
      <c r="K113" s="338"/>
      <c r="L113" s="338"/>
      <c r="M113" s="338"/>
    </row>
    <row r="114" spans="11:13" s="148" customFormat="1" x14ac:dyDescent="0.3">
      <c r="K114" s="338"/>
      <c r="L114" s="338"/>
      <c r="M114" s="338"/>
    </row>
    <row r="115" spans="11:13" s="148" customFormat="1" x14ac:dyDescent="0.3">
      <c r="K115" s="338"/>
      <c r="L115" s="338"/>
      <c r="M115" s="338"/>
    </row>
    <row r="116" spans="11:13" s="148" customFormat="1" x14ac:dyDescent="0.3">
      <c r="K116" s="338"/>
      <c r="L116" s="338"/>
      <c r="M116" s="338"/>
    </row>
    <row r="117" spans="11:13" s="148" customFormat="1" x14ac:dyDescent="0.3">
      <c r="K117" s="338"/>
      <c r="L117" s="338"/>
      <c r="M117" s="338"/>
    </row>
    <row r="118" spans="11:13" s="148" customFormat="1" x14ac:dyDescent="0.3">
      <c r="K118" s="338"/>
      <c r="L118" s="338"/>
      <c r="M118" s="338"/>
    </row>
    <row r="119" spans="11:13" s="148" customFormat="1" x14ac:dyDescent="0.3">
      <c r="K119" s="338"/>
      <c r="L119" s="338"/>
      <c r="M119" s="338"/>
    </row>
    <row r="120" spans="11:13" s="148" customFormat="1" x14ac:dyDescent="0.3">
      <c r="K120" s="338"/>
      <c r="L120" s="338"/>
      <c r="M120" s="338"/>
    </row>
    <row r="121" spans="11:13" s="148" customFormat="1" x14ac:dyDescent="0.3">
      <c r="K121" s="338"/>
      <c r="L121" s="338"/>
      <c r="M121" s="338"/>
    </row>
    <row r="122" spans="11:13" s="148" customFormat="1" x14ac:dyDescent="0.3">
      <c r="K122" s="338"/>
      <c r="L122" s="338"/>
      <c r="M122" s="338"/>
    </row>
    <row r="123" spans="11:13" s="148" customFormat="1" x14ac:dyDescent="0.3">
      <c r="K123" s="338"/>
      <c r="L123" s="338"/>
      <c r="M123" s="338"/>
    </row>
    <row r="124" spans="11:13" s="148" customFormat="1" x14ac:dyDescent="0.3">
      <c r="K124" s="338"/>
      <c r="L124" s="338"/>
      <c r="M124" s="338"/>
    </row>
    <row r="125" spans="11:13" s="148" customFormat="1" x14ac:dyDescent="0.3">
      <c r="K125" s="338"/>
      <c r="L125" s="338"/>
      <c r="M125" s="338"/>
    </row>
    <row r="126" spans="11:13" s="148" customFormat="1" x14ac:dyDescent="0.3">
      <c r="K126" s="338"/>
      <c r="L126" s="338"/>
      <c r="M126" s="338"/>
    </row>
    <row r="127" spans="11:13" s="148" customFormat="1" x14ac:dyDescent="0.3">
      <c r="K127" s="338"/>
      <c r="L127" s="338"/>
      <c r="M127" s="338"/>
    </row>
    <row r="128" spans="11:13" s="148" customFormat="1" x14ac:dyDescent="0.3">
      <c r="K128" s="338"/>
      <c r="L128" s="338"/>
      <c r="M128" s="338"/>
    </row>
    <row r="129" spans="11:13" s="148" customFormat="1" x14ac:dyDescent="0.3">
      <c r="K129" s="338"/>
      <c r="L129" s="338"/>
      <c r="M129" s="338"/>
    </row>
    <row r="130" spans="11:13" s="148" customFormat="1" x14ac:dyDescent="0.3">
      <c r="K130" s="338"/>
      <c r="L130" s="338"/>
      <c r="M130" s="338"/>
    </row>
    <row r="131" spans="11:13" s="148" customFormat="1" x14ac:dyDescent="0.3">
      <c r="K131" s="338"/>
      <c r="L131" s="338"/>
      <c r="M131" s="338"/>
    </row>
    <row r="132" spans="11:13" s="148" customFormat="1" x14ac:dyDescent="0.3">
      <c r="K132" s="338"/>
      <c r="L132" s="338"/>
      <c r="M132" s="338"/>
    </row>
    <row r="133" spans="11:13" s="148" customFormat="1" x14ac:dyDescent="0.3">
      <c r="K133" s="338"/>
      <c r="L133" s="338"/>
      <c r="M133" s="338"/>
    </row>
    <row r="134" spans="11:13" s="148" customFormat="1" x14ac:dyDescent="0.3">
      <c r="K134" s="338"/>
      <c r="L134" s="338"/>
      <c r="M134" s="338"/>
    </row>
    <row r="135" spans="11:13" s="148" customFormat="1" x14ac:dyDescent="0.3">
      <c r="K135" s="338"/>
      <c r="L135" s="338"/>
      <c r="M135" s="338"/>
    </row>
    <row r="136" spans="11:13" s="148" customFormat="1" x14ac:dyDescent="0.3">
      <c r="K136" s="338"/>
      <c r="L136" s="338"/>
      <c r="M136" s="338"/>
    </row>
    <row r="137" spans="11:13" s="148" customFormat="1" x14ac:dyDescent="0.3">
      <c r="K137" s="338"/>
      <c r="L137" s="338"/>
      <c r="M137" s="338"/>
    </row>
    <row r="138" spans="11:13" s="148" customFormat="1" x14ac:dyDescent="0.3">
      <c r="K138" s="338"/>
      <c r="L138" s="338"/>
      <c r="M138" s="338"/>
    </row>
    <row r="139" spans="11:13" s="148" customFormat="1" x14ac:dyDescent="0.3">
      <c r="K139" s="338"/>
      <c r="L139" s="338"/>
      <c r="M139" s="338"/>
    </row>
    <row r="140" spans="11:13" s="148" customFormat="1" x14ac:dyDescent="0.3">
      <c r="K140" s="338"/>
      <c r="L140" s="338"/>
      <c r="M140" s="338"/>
    </row>
    <row r="141" spans="11:13" s="148" customFormat="1" x14ac:dyDescent="0.3">
      <c r="K141" s="338"/>
      <c r="L141" s="338"/>
      <c r="M141" s="338"/>
    </row>
    <row r="142" spans="11:13" s="148" customFormat="1" x14ac:dyDescent="0.3">
      <c r="K142" s="338"/>
      <c r="L142" s="338"/>
      <c r="M142" s="338"/>
    </row>
    <row r="143" spans="11:13" s="148" customFormat="1" x14ac:dyDescent="0.3">
      <c r="K143" s="338"/>
      <c r="L143" s="338"/>
      <c r="M143" s="338"/>
    </row>
    <row r="144" spans="11:13" s="148" customFormat="1" x14ac:dyDescent="0.3">
      <c r="K144" s="338"/>
      <c r="L144" s="338"/>
      <c r="M144" s="338"/>
    </row>
    <row r="145" spans="11:13" s="148" customFormat="1" x14ac:dyDescent="0.3">
      <c r="K145" s="338"/>
      <c r="L145" s="338"/>
      <c r="M145" s="338"/>
    </row>
    <row r="146" spans="11:13" s="148" customFormat="1" x14ac:dyDescent="0.3">
      <c r="K146" s="338"/>
      <c r="L146" s="338"/>
      <c r="M146" s="338"/>
    </row>
    <row r="147" spans="11:13" s="148" customFormat="1" x14ac:dyDescent="0.3">
      <c r="K147" s="338"/>
      <c r="L147" s="338"/>
      <c r="M147" s="338"/>
    </row>
    <row r="148" spans="11:13" s="148" customFormat="1" x14ac:dyDescent="0.3">
      <c r="K148" s="338"/>
      <c r="L148" s="338"/>
      <c r="M148" s="338"/>
    </row>
    <row r="149" spans="11:13" s="148" customFormat="1" x14ac:dyDescent="0.3">
      <c r="K149" s="338"/>
      <c r="L149" s="338"/>
      <c r="M149" s="338"/>
    </row>
    <row r="150" spans="11:13" s="148" customFormat="1" x14ac:dyDescent="0.3">
      <c r="K150" s="338"/>
      <c r="L150" s="338"/>
      <c r="M150" s="338"/>
    </row>
    <row r="151" spans="11:13" s="148" customFormat="1" x14ac:dyDescent="0.3">
      <c r="K151" s="338"/>
      <c r="L151" s="338"/>
      <c r="M151" s="338"/>
    </row>
    <row r="152" spans="11:13" s="148" customFormat="1" x14ac:dyDescent="0.3">
      <c r="K152" s="338"/>
      <c r="L152" s="338"/>
      <c r="M152" s="338"/>
    </row>
    <row r="153" spans="11:13" s="148" customFormat="1" x14ac:dyDescent="0.3">
      <c r="K153" s="338"/>
      <c r="L153" s="338"/>
      <c r="M153" s="338"/>
    </row>
    <row r="154" spans="11:13" s="148" customFormat="1" x14ac:dyDescent="0.3">
      <c r="K154" s="338"/>
      <c r="L154" s="338"/>
      <c r="M154" s="338"/>
    </row>
    <row r="155" spans="11:13" s="148" customFormat="1" x14ac:dyDescent="0.3">
      <c r="K155" s="338"/>
      <c r="L155" s="338"/>
      <c r="M155" s="338"/>
    </row>
    <row r="156" spans="11:13" s="148" customFormat="1" x14ac:dyDescent="0.3">
      <c r="K156" s="338"/>
      <c r="L156" s="338"/>
      <c r="M156" s="338"/>
    </row>
    <row r="157" spans="11:13" s="148" customFormat="1" x14ac:dyDescent="0.3">
      <c r="K157" s="338"/>
      <c r="L157" s="338"/>
      <c r="M157" s="338"/>
    </row>
    <row r="158" spans="11:13" s="148" customFormat="1" x14ac:dyDescent="0.3">
      <c r="K158" s="338"/>
      <c r="L158" s="338"/>
      <c r="M158" s="338"/>
    </row>
    <row r="159" spans="11:13" s="148" customFormat="1" x14ac:dyDescent="0.3">
      <c r="K159" s="338"/>
      <c r="L159" s="338"/>
      <c r="M159" s="338"/>
    </row>
    <row r="160" spans="11:13" s="148" customFormat="1" x14ac:dyDescent="0.3">
      <c r="K160" s="338"/>
      <c r="L160" s="338"/>
      <c r="M160" s="338"/>
    </row>
    <row r="161" spans="11:13" s="148" customFormat="1" x14ac:dyDescent="0.3">
      <c r="K161" s="338"/>
      <c r="L161" s="338"/>
      <c r="M161" s="338"/>
    </row>
    <row r="162" spans="11:13" s="148" customFormat="1" x14ac:dyDescent="0.3">
      <c r="K162" s="338"/>
      <c r="L162" s="338"/>
      <c r="M162" s="338"/>
    </row>
    <row r="163" spans="11:13" s="148" customFormat="1" x14ac:dyDescent="0.3">
      <c r="K163" s="338"/>
      <c r="L163" s="338"/>
      <c r="M163" s="338"/>
    </row>
    <row r="164" spans="11:13" s="148" customFormat="1" x14ac:dyDescent="0.3">
      <c r="K164" s="338"/>
      <c r="L164" s="338"/>
      <c r="M164" s="338"/>
    </row>
    <row r="165" spans="11:13" s="148" customFormat="1" x14ac:dyDescent="0.3">
      <c r="K165" s="338"/>
      <c r="L165" s="338"/>
      <c r="M165" s="338"/>
    </row>
    <row r="166" spans="11:13" s="148" customFormat="1" x14ac:dyDescent="0.3">
      <c r="K166" s="338"/>
      <c r="L166" s="338"/>
      <c r="M166" s="338"/>
    </row>
    <row r="167" spans="11:13" s="148" customFormat="1" x14ac:dyDescent="0.3">
      <c r="K167" s="338"/>
      <c r="L167" s="338"/>
      <c r="M167" s="338"/>
    </row>
    <row r="168" spans="11:13" s="148" customFormat="1" x14ac:dyDescent="0.3">
      <c r="K168" s="338"/>
      <c r="L168" s="338"/>
      <c r="M168" s="338"/>
    </row>
    <row r="169" spans="11:13" s="148" customFormat="1" x14ac:dyDescent="0.3">
      <c r="K169" s="338"/>
      <c r="L169" s="338"/>
      <c r="M169" s="338"/>
    </row>
    <row r="170" spans="11:13" s="148" customFormat="1" x14ac:dyDescent="0.3">
      <c r="K170" s="338"/>
      <c r="L170" s="338"/>
      <c r="M170" s="338"/>
    </row>
    <row r="171" spans="11:13" s="148" customFormat="1" x14ac:dyDescent="0.3">
      <c r="K171" s="338"/>
      <c r="L171" s="338"/>
      <c r="M171" s="338"/>
    </row>
    <row r="172" spans="11:13" s="148" customFormat="1" x14ac:dyDescent="0.3">
      <c r="K172" s="338"/>
      <c r="L172" s="338"/>
      <c r="M172" s="338"/>
    </row>
    <row r="173" spans="11:13" s="148" customFormat="1" x14ac:dyDescent="0.3">
      <c r="K173" s="338"/>
      <c r="L173" s="338"/>
      <c r="M173" s="338"/>
    </row>
    <row r="174" spans="11:13" s="148" customFormat="1" x14ac:dyDescent="0.3">
      <c r="K174" s="338"/>
      <c r="L174" s="338"/>
      <c r="M174" s="338"/>
    </row>
    <row r="175" spans="11:13" s="148" customFormat="1" x14ac:dyDescent="0.3">
      <c r="K175" s="338"/>
      <c r="L175" s="338"/>
      <c r="M175" s="338"/>
    </row>
    <row r="176" spans="11:13" s="148" customFormat="1" x14ac:dyDescent="0.3">
      <c r="K176" s="338"/>
      <c r="L176" s="338"/>
      <c r="M176" s="338"/>
    </row>
    <row r="177" spans="11:13" s="148" customFormat="1" x14ac:dyDescent="0.3">
      <c r="K177" s="338"/>
      <c r="L177" s="338"/>
      <c r="M177" s="338"/>
    </row>
    <row r="178" spans="11:13" s="148" customFormat="1" x14ac:dyDescent="0.3">
      <c r="K178" s="338"/>
      <c r="L178" s="338"/>
      <c r="M178" s="338"/>
    </row>
    <row r="179" spans="11:13" s="148" customFormat="1" x14ac:dyDescent="0.3">
      <c r="K179" s="338"/>
      <c r="L179" s="338"/>
      <c r="M179" s="338"/>
    </row>
    <row r="180" spans="11:13" s="148" customFormat="1" x14ac:dyDescent="0.3">
      <c r="K180" s="338"/>
      <c r="L180" s="338"/>
      <c r="M180" s="338"/>
    </row>
    <row r="181" spans="11:13" s="148" customFormat="1" x14ac:dyDescent="0.3">
      <c r="K181" s="338"/>
      <c r="L181" s="338"/>
      <c r="M181" s="338"/>
    </row>
    <row r="182" spans="11:13" s="148" customFormat="1" x14ac:dyDescent="0.3">
      <c r="K182" s="338"/>
      <c r="L182" s="338"/>
      <c r="M182" s="338"/>
    </row>
    <row r="183" spans="11:13" s="148" customFormat="1" x14ac:dyDescent="0.3">
      <c r="K183" s="338"/>
      <c r="L183" s="338"/>
      <c r="M183" s="338"/>
    </row>
    <row r="184" spans="11:13" s="148" customFormat="1" x14ac:dyDescent="0.3">
      <c r="K184" s="338"/>
      <c r="L184" s="338"/>
      <c r="M184" s="338"/>
    </row>
    <row r="185" spans="11:13" s="148" customFormat="1" x14ac:dyDescent="0.3">
      <c r="K185" s="338"/>
      <c r="L185" s="338"/>
      <c r="M185" s="338"/>
    </row>
    <row r="186" spans="11:13" s="148" customFormat="1" x14ac:dyDescent="0.3">
      <c r="K186" s="338"/>
      <c r="L186" s="338"/>
      <c r="M186" s="338"/>
    </row>
    <row r="187" spans="11:13" s="148" customFormat="1" x14ac:dyDescent="0.3">
      <c r="K187" s="338"/>
      <c r="L187" s="338"/>
      <c r="M187" s="338"/>
    </row>
    <row r="188" spans="11:13" s="148" customFormat="1" x14ac:dyDescent="0.3">
      <c r="K188" s="338"/>
      <c r="L188" s="338"/>
      <c r="M188" s="338"/>
    </row>
    <row r="189" spans="11:13" s="148" customFormat="1" x14ac:dyDescent="0.3">
      <c r="K189" s="338"/>
      <c r="L189" s="338"/>
      <c r="M189" s="338"/>
    </row>
    <row r="190" spans="11:13" s="148" customFormat="1" x14ac:dyDescent="0.3">
      <c r="K190" s="338"/>
      <c r="L190" s="338"/>
      <c r="M190" s="338"/>
    </row>
    <row r="191" spans="11:13" s="148" customFormat="1" x14ac:dyDescent="0.3">
      <c r="K191" s="338"/>
      <c r="L191" s="338"/>
      <c r="M191" s="338"/>
    </row>
    <row r="192" spans="11:13" s="148" customFormat="1" x14ac:dyDescent="0.3">
      <c r="K192" s="338"/>
      <c r="L192" s="338"/>
      <c r="M192" s="338"/>
    </row>
    <row r="193" spans="11:13" s="148" customFormat="1" x14ac:dyDescent="0.3">
      <c r="K193" s="338"/>
      <c r="L193" s="338"/>
      <c r="M193" s="338"/>
    </row>
    <row r="194" spans="11:13" s="148" customFormat="1" x14ac:dyDescent="0.3">
      <c r="K194" s="338"/>
      <c r="L194" s="338"/>
      <c r="M194" s="338"/>
    </row>
    <row r="195" spans="11:13" s="148" customFormat="1" x14ac:dyDescent="0.3">
      <c r="K195" s="338"/>
      <c r="L195" s="338"/>
      <c r="M195" s="338"/>
    </row>
    <row r="196" spans="11:13" s="148" customFormat="1" x14ac:dyDescent="0.3">
      <c r="K196" s="338"/>
      <c r="L196" s="338"/>
      <c r="M196" s="338"/>
    </row>
    <row r="197" spans="11:13" s="148" customFormat="1" x14ac:dyDescent="0.3">
      <c r="K197" s="338"/>
      <c r="L197" s="338"/>
      <c r="M197" s="338"/>
    </row>
    <row r="198" spans="11:13" s="148" customFormat="1" x14ac:dyDescent="0.3">
      <c r="K198" s="338"/>
      <c r="L198" s="338"/>
      <c r="M198" s="338"/>
    </row>
    <row r="199" spans="11:13" s="148" customFormat="1" x14ac:dyDescent="0.3">
      <c r="K199" s="338"/>
      <c r="L199" s="338"/>
      <c r="M199" s="338"/>
    </row>
    <row r="200" spans="11:13" s="148" customFormat="1" x14ac:dyDescent="0.3">
      <c r="K200" s="338"/>
      <c r="L200" s="338"/>
      <c r="M200" s="338"/>
    </row>
    <row r="201" spans="11:13" s="148" customFormat="1" x14ac:dyDescent="0.3">
      <c r="K201" s="338"/>
      <c r="L201" s="338"/>
      <c r="M201" s="338"/>
    </row>
    <row r="202" spans="11:13" s="148" customFormat="1" x14ac:dyDescent="0.3">
      <c r="K202" s="338"/>
      <c r="L202" s="338"/>
      <c r="M202" s="338"/>
    </row>
    <row r="203" spans="11:13" s="148" customFormat="1" x14ac:dyDescent="0.3">
      <c r="K203" s="338"/>
      <c r="L203" s="338"/>
      <c r="M203" s="338"/>
    </row>
    <row r="204" spans="11:13" s="148" customFormat="1" x14ac:dyDescent="0.3">
      <c r="K204" s="338"/>
      <c r="L204" s="338"/>
      <c r="M204" s="338"/>
    </row>
    <row r="205" spans="11:13" s="148" customFormat="1" x14ac:dyDescent="0.3">
      <c r="K205" s="338"/>
      <c r="L205" s="338"/>
      <c r="M205" s="338"/>
    </row>
    <row r="206" spans="11:13" s="148" customFormat="1" x14ac:dyDescent="0.3">
      <c r="K206" s="338"/>
      <c r="L206" s="338"/>
      <c r="M206" s="338"/>
    </row>
    <row r="207" spans="11:13" s="148" customFormat="1" x14ac:dyDescent="0.3">
      <c r="K207" s="338"/>
      <c r="L207" s="338"/>
      <c r="M207" s="338"/>
    </row>
    <row r="208" spans="11:13" s="148" customFormat="1" x14ac:dyDescent="0.3">
      <c r="K208" s="338"/>
      <c r="L208" s="338"/>
      <c r="M208" s="338"/>
    </row>
    <row r="209" spans="11:13" s="148" customFormat="1" x14ac:dyDescent="0.3">
      <c r="K209" s="338"/>
      <c r="L209" s="338"/>
      <c r="M209" s="338"/>
    </row>
    <row r="210" spans="11:13" s="148" customFormat="1" x14ac:dyDescent="0.3">
      <c r="K210" s="338"/>
      <c r="L210" s="338"/>
      <c r="M210" s="338"/>
    </row>
    <row r="211" spans="11:13" s="148" customFormat="1" x14ac:dyDescent="0.3">
      <c r="K211" s="338"/>
      <c r="L211" s="338"/>
      <c r="M211" s="338"/>
    </row>
    <row r="212" spans="11:13" s="148" customFormat="1" x14ac:dyDescent="0.3">
      <c r="K212" s="338"/>
      <c r="L212" s="338"/>
      <c r="M212" s="338"/>
    </row>
    <row r="213" spans="11:13" s="148" customFormat="1" x14ac:dyDescent="0.3">
      <c r="K213" s="338"/>
      <c r="L213" s="338"/>
      <c r="M213" s="338"/>
    </row>
    <row r="214" spans="11:13" s="148" customFormat="1" x14ac:dyDescent="0.3">
      <c r="K214" s="338"/>
      <c r="L214" s="338"/>
      <c r="M214" s="338"/>
    </row>
    <row r="215" spans="11:13" s="148" customFormat="1" x14ac:dyDescent="0.3">
      <c r="K215" s="338"/>
      <c r="L215" s="338"/>
      <c r="M215" s="338"/>
    </row>
    <row r="216" spans="11:13" s="148" customFormat="1" x14ac:dyDescent="0.3">
      <c r="K216" s="338"/>
      <c r="L216" s="338"/>
      <c r="M216" s="338"/>
    </row>
    <row r="217" spans="11:13" s="148" customFormat="1" x14ac:dyDescent="0.3">
      <c r="K217" s="338"/>
      <c r="L217" s="338"/>
      <c r="M217" s="338"/>
    </row>
    <row r="218" spans="11:13" s="148" customFormat="1" x14ac:dyDescent="0.3">
      <c r="K218" s="338"/>
      <c r="L218" s="338"/>
      <c r="M218" s="338"/>
    </row>
    <row r="219" spans="11:13" s="148" customFormat="1" x14ac:dyDescent="0.3">
      <c r="K219" s="338"/>
      <c r="L219" s="338"/>
      <c r="M219" s="338"/>
    </row>
    <row r="220" spans="11:13" s="148" customFormat="1" x14ac:dyDescent="0.3">
      <c r="K220" s="338"/>
      <c r="L220" s="338"/>
      <c r="M220" s="338"/>
    </row>
    <row r="221" spans="11:13" s="148" customFormat="1" x14ac:dyDescent="0.3">
      <c r="K221" s="338"/>
      <c r="L221" s="338"/>
      <c r="M221" s="338"/>
    </row>
    <row r="222" spans="11:13" s="148" customFormat="1" x14ac:dyDescent="0.3">
      <c r="K222" s="338"/>
      <c r="L222" s="338"/>
      <c r="M222" s="338"/>
    </row>
    <row r="223" spans="11:13" s="148" customFormat="1" x14ac:dyDescent="0.3">
      <c r="K223" s="338"/>
      <c r="L223" s="338"/>
      <c r="M223" s="338"/>
    </row>
    <row r="224" spans="11:13" s="148" customFormat="1" x14ac:dyDescent="0.3">
      <c r="K224" s="338"/>
      <c r="L224" s="338"/>
      <c r="M224" s="338"/>
    </row>
    <row r="225" spans="11:13" s="148" customFormat="1" x14ac:dyDescent="0.3">
      <c r="K225" s="338"/>
      <c r="L225" s="338"/>
      <c r="M225" s="338"/>
    </row>
    <row r="226" spans="11:13" s="148" customFormat="1" x14ac:dyDescent="0.3">
      <c r="K226" s="338"/>
      <c r="L226" s="338"/>
      <c r="M226" s="338"/>
    </row>
    <row r="227" spans="11:13" s="148" customFormat="1" x14ac:dyDescent="0.3">
      <c r="K227" s="338"/>
      <c r="L227" s="338"/>
      <c r="M227" s="338"/>
    </row>
    <row r="228" spans="11:13" s="148" customFormat="1" x14ac:dyDescent="0.3">
      <c r="K228" s="338"/>
      <c r="L228" s="338"/>
      <c r="M228" s="338"/>
    </row>
    <row r="229" spans="11:13" s="148" customFormat="1" x14ac:dyDescent="0.3">
      <c r="K229" s="338"/>
      <c r="L229" s="338"/>
      <c r="M229" s="338"/>
    </row>
    <row r="230" spans="11:13" s="148" customFormat="1" x14ac:dyDescent="0.3">
      <c r="K230" s="338"/>
      <c r="L230" s="338"/>
      <c r="M230" s="338"/>
    </row>
    <row r="231" spans="11:13" s="148" customFormat="1" x14ac:dyDescent="0.3">
      <c r="K231" s="338"/>
      <c r="L231" s="338"/>
      <c r="M231" s="338"/>
    </row>
    <row r="232" spans="11:13" s="148" customFormat="1" x14ac:dyDescent="0.3">
      <c r="K232" s="338"/>
      <c r="L232" s="338"/>
      <c r="M232" s="338"/>
    </row>
    <row r="233" spans="11:13" s="148" customFormat="1" x14ac:dyDescent="0.3">
      <c r="K233" s="338"/>
      <c r="L233" s="338"/>
      <c r="M233" s="338"/>
    </row>
    <row r="234" spans="11:13" s="148" customFormat="1" x14ac:dyDescent="0.3">
      <c r="K234" s="338"/>
      <c r="L234" s="338"/>
      <c r="M234" s="338"/>
    </row>
    <row r="235" spans="11:13" s="148" customFormat="1" x14ac:dyDescent="0.3">
      <c r="K235" s="338"/>
      <c r="L235" s="338"/>
      <c r="M235" s="338"/>
    </row>
    <row r="236" spans="11:13" s="148" customFormat="1" x14ac:dyDescent="0.3">
      <c r="K236" s="338"/>
      <c r="L236" s="338"/>
      <c r="M236" s="338"/>
    </row>
    <row r="237" spans="11:13" s="148" customFormat="1" x14ac:dyDescent="0.3">
      <c r="K237" s="338"/>
      <c r="L237" s="338"/>
      <c r="M237" s="338"/>
    </row>
    <row r="238" spans="11:13" s="148" customFormat="1" x14ac:dyDescent="0.3">
      <c r="K238" s="338"/>
      <c r="L238" s="338"/>
      <c r="M238" s="338"/>
    </row>
    <row r="239" spans="11:13" s="148" customFormat="1" x14ac:dyDescent="0.3">
      <c r="K239" s="338"/>
      <c r="L239" s="338"/>
      <c r="M239" s="338"/>
    </row>
    <row r="240" spans="11:13" s="148" customFormat="1" x14ac:dyDescent="0.3">
      <c r="K240" s="338"/>
      <c r="L240" s="338"/>
      <c r="M240" s="338"/>
    </row>
    <row r="241" spans="11:13" s="148" customFormat="1" x14ac:dyDescent="0.3">
      <c r="K241" s="338"/>
      <c r="L241" s="338"/>
      <c r="M241" s="338"/>
    </row>
    <row r="242" spans="11:13" s="148" customFormat="1" x14ac:dyDescent="0.3">
      <c r="K242" s="338"/>
      <c r="L242" s="338"/>
      <c r="M242" s="338"/>
    </row>
    <row r="243" spans="11:13" s="148" customFormat="1" x14ac:dyDescent="0.3">
      <c r="K243" s="338"/>
      <c r="L243" s="338"/>
      <c r="M243" s="338"/>
    </row>
    <row r="244" spans="11:13" s="148" customFormat="1" x14ac:dyDescent="0.3">
      <c r="K244" s="338"/>
      <c r="L244" s="338"/>
      <c r="M244" s="338"/>
    </row>
    <row r="245" spans="11:13" s="148" customFormat="1" x14ac:dyDescent="0.3">
      <c r="K245" s="338"/>
      <c r="L245" s="338"/>
      <c r="M245" s="338"/>
    </row>
    <row r="246" spans="11:13" s="148" customFormat="1" x14ac:dyDescent="0.3">
      <c r="K246" s="338"/>
      <c r="L246" s="338"/>
      <c r="M246" s="338"/>
    </row>
    <row r="247" spans="11:13" s="148" customFormat="1" x14ac:dyDescent="0.3">
      <c r="K247" s="338"/>
      <c r="L247" s="338"/>
      <c r="M247" s="338"/>
    </row>
    <row r="248" spans="11:13" s="148" customFormat="1" x14ac:dyDescent="0.3">
      <c r="K248" s="338"/>
      <c r="L248" s="338"/>
      <c r="M248" s="338"/>
    </row>
    <row r="249" spans="11:13" s="148" customFormat="1" x14ac:dyDescent="0.3">
      <c r="K249" s="338"/>
      <c r="L249" s="338"/>
      <c r="M249" s="338"/>
    </row>
    <row r="250" spans="11:13" s="148" customFormat="1" x14ac:dyDescent="0.3">
      <c r="K250" s="338"/>
      <c r="L250" s="338"/>
      <c r="M250" s="338"/>
    </row>
    <row r="251" spans="11:13" s="148" customFormat="1" x14ac:dyDescent="0.3">
      <c r="K251" s="338"/>
      <c r="L251" s="338"/>
      <c r="M251" s="338"/>
    </row>
    <row r="252" spans="11:13" s="148" customFormat="1" x14ac:dyDescent="0.3">
      <c r="K252" s="338"/>
      <c r="L252" s="338"/>
      <c r="M252" s="338"/>
    </row>
    <row r="253" spans="11:13" s="148" customFormat="1" x14ac:dyDescent="0.3">
      <c r="K253" s="338"/>
      <c r="L253" s="338"/>
      <c r="M253" s="338"/>
    </row>
    <row r="254" spans="11:13" s="148" customFormat="1" x14ac:dyDescent="0.3">
      <c r="K254" s="338"/>
      <c r="L254" s="338"/>
      <c r="M254" s="338"/>
    </row>
    <row r="255" spans="11:13" s="148" customFormat="1" x14ac:dyDescent="0.3">
      <c r="K255" s="338"/>
      <c r="L255" s="338"/>
      <c r="M255" s="338"/>
    </row>
    <row r="256" spans="11:13" s="148" customFormat="1" x14ac:dyDescent="0.3">
      <c r="K256" s="338"/>
      <c r="L256" s="338"/>
      <c r="M256" s="338"/>
    </row>
    <row r="257" spans="11:13" s="148" customFormat="1" x14ac:dyDescent="0.3">
      <c r="K257" s="338"/>
      <c r="L257" s="338"/>
      <c r="M257" s="338"/>
    </row>
    <row r="258" spans="11:13" s="148" customFormat="1" x14ac:dyDescent="0.3">
      <c r="K258" s="338"/>
      <c r="L258" s="338"/>
      <c r="M258" s="338"/>
    </row>
    <row r="259" spans="11:13" s="148" customFormat="1" x14ac:dyDescent="0.3">
      <c r="K259" s="338"/>
      <c r="L259" s="338"/>
      <c r="M259" s="338"/>
    </row>
    <row r="260" spans="11:13" s="148" customFormat="1" x14ac:dyDescent="0.3">
      <c r="K260" s="338"/>
      <c r="L260" s="338"/>
      <c r="M260" s="338"/>
    </row>
    <row r="261" spans="11:13" s="148" customFormat="1" x14ac:dyDescent="0.3">
      <c r="K261" s="338"/>
      <c r="L261" s="338"/>
      <c r="M261" s="338"/>
    </row>
    <row r="262" spans="11:13" s="148" customFormat="1" x14ac:dyDescent="0.3">
      <c r="K262" s="338"/>
      <c r="L262" s="338"/>
      <c r="M262" s="338"/>
    </row>
    <row r="263" spans="11:13" s="148" customFormat="1" x14ac:dyDescent="0.3">
      <c r="K263" s="338"/>
      <c r="L263" s="338"/>
      <c r="M263" s="338"/>
    </row>
    <row r="264" spans="11:13" s="148" customFormat="1" x14ac:dyDescent="0.3">
      <c r="K264" s="338"/>
      <c r="L264" s="338"/>
      <c r="M264" s="338"/>
    </row>
    <row r="265" spans="11:13" s="148" customFormat="1" x14ac:dyDescent="0.3">
      <c r="K265" s="338"/>
      <c r="L265" s="338"/>
      <c r="M265" s="338"/>
    </row>
    <row r="266" spans="11:13" s="148" customFormat="1" x14ac:dyDescent="0.3">
      <c r="K266" s="338"/>
      <c r="L266" s="338"/>
      <c r="M266" s="338"/>
    </row>
    <row r="267" spans="11:13" s="148" customFormat="1" x14ac:dyDescent="0.3">
      <c r="K267" s="338"/>
      <c r="L267" s="338"/>
      <c r="M267" s="338"/>
    </row>
    <row r="268" spans="11:13" s="148" customFormat="1" x14ac:dyDescent="0.3">
      <c r="K268" s="338"/>
      <c r="L268" s="338"/>
      <c r="M268" s="338"/>
    </row>
    <row r="269" spans="11:13" s="148" customFormat="1" x14ac:dyDescent="0.3">
      <c r="K269" s="338"/>
      <c r="L269" s="338"/>
      <c r="M269" s="338"/>
    </row>
    <row r="270" spans="11:13" s="148" customFormat="1" x14ac:dyDescent="0.3">
      <c r="K270" s="338"/>
      <c r="L270" s="338"/>
      <c r="M270" s="338"/>
    </row>
    <row r="271" spans="11:13" s="148" customFormat="1" x14ac:dyDescent="0.3">
      <c r="K271" s="338"/>
      <c r="L271" s="338"/>
      <c r="M271" s="338"/>
    </row>
    <row r="272" spans="11:13" s="148" customFormat="1" x14ac:dyDescent="0.3">
      <c r="K272" s="338"/>
      <c r="L272" s="338"/>
      <c r="M272" s="338"/>
    </row>
    <row r="273" spans="11:13" s="148" customFormat="1" x14ac:dyDescent="0.3">
      <c r="K273" s="338"/>
      <c r="L273" s="338"/>
      <c r="M273" s="338"/>
    </row>
    <row r="274" spans="11:13" s="148" customFormat="1" x14ac:dyDescent="0.3">
      <c r="K274" s="338"/>
      <c r="L274" s="338"/>
      <c r="M274" s="338"/>
    </row>
    <row r="275" spans="11:13" s="148" customFormat="1" x14ac:dyDescent="0.3">
      <c r="K275" s="338"/>
      <c r="L275" s="338"/>
      <c r="M275" s="338"/>
    </row>
    <row r="276" spans="11:13" s="148" customFormat="1" x14ac:dyDescent="0.3">
      <c r="K276" s="338"/>
      <c r="L276" s="338"/>
      <c r="M276" s="338"/>
    </row>
    <row r="277" spans="11:13" s="148" customFormat="1" x14ac:dyDescent="0.3">
      <c r="K277" s="338"/>
      <c r="L277" s="338"/>
      <c r="M277" s="338"/>
    </row>
    <row r="278" spans="11:13" s="148" customFormat="1" x14ac:dyDescent="0.3">
      <c r="K278" s="338"/>
      <c r="L278" s="338"/>
      <c r="M278" s="338"/>
    </row>
    <row r="279" spans="11:13" s="148" customFormat="1" x14ac:dyDescent="0.3">
      <c r="K279" s="338"/>
      <c r="L279" s="338"/>
      <c r="M279" s="338"/>
    </row>
    <row r="280" spans="11:13" s="148" customFormat="1" x14ac:dyDescent="0.3">
      <c r="K280" s="338"/>
      <c r="L280" s="338"/>
      <c r="M280" s="338"/>
    </row>
    <row r="281" spans="11:13" s="148" customFormat="1" x14ac:dyDescent="0.3">
      <c r="K281" s="338"/>
      <c r="L281" s="338"/>
      <c r="M281" s="338"/>
    </row>
    <row r="282" spans="11:13" s="148" customFormat="1" x14ac:dyDescent="0.3">
      <c r="K282" s="338"/>
      <c r="L282" s="338"/>
      <c r="M282" s="338"/>
    </row>
    <row r="283" spans="11:13" s="148" customFormat="1" x14ac:dyDescent="0.3">
      <c r="K283" s="338"/>
      <c r="L283" s="338"/>
      <c r="M283" s="338"/>
    </row>
    <row r="284" spans="11:13" s="148" customFormat="1" x14ac:dyDescent="0.3">
      <c r="K284" s="338"/>
      <c r="L284" s="338"/>
      <c r="M284" s="338"/>
    </row>
    <row r="285" spans="11:13" s="148" customFormat="1" x14ac:dyDescent="0.3">
      <c r="K285" s="338"/>
      <c r="L285" s="338"/>
      <c r="M285" s="338"/>
    </row>
    <row r="286" spans="11:13" s="148" customFormat="1" x14ac:dyDescent="0.3">
      <c r="K286" s="338"/>
      <c r="L286" s="338"/>
      <c r="M286" s="338"/>
    </row>
    <row r="287" spans="11:13" s="148" customFormat="1" x14ac:dyDescent="0.3">
      <c r="K287" s="338"/>
      <c r="L287" s="338"/>
      <c r="M287" s="338"/>
    </row>
    <row r="288" spans="11:13" s="148" customFormat="1" x14ac:dyDescent="0.3">
      <c r="K288" s="338"/>
      <c r="L288" s="338"/>
      <c r="M288" s="338"/>
    </row>
    <row r="289" spans="11:13" s="148" customFormat="1" x14ac:dyDescent="0.3">
      <c r="K289" s="338"/>
      <c r="L289" s="338"/>
      <c r="M289" s="338"/>
    </row>
    <row r="290" spans="11:13" s="148" customFormat="1" x14ac:dyDescent="0.3">
      <c r="K290" s="338"/>
      <c r="L290" s="338"/>
      <c r="M290" s="338"/>
    </row>
    <row r="291" spans="11:13" s="148" customFormat="1" x14ac:dyDescent="0.3">
      <c r="K291" s="338"/>
      <c r="L291" s="338"/>
      <c r="M291" s="338"/>
    </row>
    <row r="292" spans="11:13" s="148" customFormat="1" x14ac:dyDescent="0.3">
      <c r="K292" s="338"/>
      <c r="L292" s="338"/>
      <c r="M292" s="338"/>
    </row>
    <row r="293" spans="11:13" s="148" customFormat="1" x14ac:dyDescent="0.3">
      <c r="K293" s="338"/>
      <c r="L293" s="338"/>
      <c r="M293" s="338"/>
    </row>
    <row r="294" spans="11:13" s="148" customFormat="1" x14ac:dyDescent="0.3">
      <c r="K294" s="338"/>
      <c r="L294" s="338"/>
      <c r="M294" s="338"/>
    </row>
    <row r="295" spans="11:13" s="148" customFormat="1" x14ac:dyDescent="0.3">
      <c r="K295" s="338"/>
      <c r="L295" s="338"/>
      <c r="M295" s="338"/>
    </row>
    <row r="296" spans="11:13" s="148" customFormat="1" x14ac:dyDescent="0.3">
      <c r="K296" s="338"/>
      <c r="L296" s="338"/>
      <c r="M296" s="338"/>
    </row>
    <row r="297" spans="11:13" s="148" customFormat="1" x14ac:dyDescent="0.3">
      <c r="K297" s="338"/>
      <c r="L297" s="338"/>
      <c r="M297" s="338"/>
    </row>
    <row r="298" spans="11:13" s="148" customFormat="1" x14ac:dyDescent="0.3">
      <c r="K298" s="338"/>
      <c r="L298" s="338"/>
      <c r="M298" s="338"/>
    </row>
    <row r="299" spans="11:13" s="148" customFormat="1" x14ac:dyDescent="0.3">
      <c r="K299" s="338"/>
      <c r="L299" s="338"/>
      <c r="M299" s="338"/>
    </row>
    <row r="300" spans="11:13" s="148" customFormat="1" x14ac:dyDescent="0.3">
      <c r="K300" s="338"/>
      <c r="L300" s="338"/>
      <c r="M300" s="338"/>
    </row>
    <row r="301" spans="11:13" s="148" customFormat="1" x14ac:dyDescent="0.3">
      <c r="K301" s="338"/>
      <c r="L301" s="338"/>
      <c r="M301" s="338"/>
    </row>
    <row r="302" spans="11:13" s="148" customFormat="1" x14ac:dyDescent="0.3">
      <c r="K302" s="338"/>
      <c r="L302" s="338"/>
      <c r="M302" s="338"/>
    </row>
    <row r="303" spans="11:13" s="148" customFormat="1" x14ac:dyDescent="0.3">
      <c r="K303" s="338"/>
      <c r="L303" s="338"/>
      <c r="M303" s="338"/>
    </row>
    <row r="304" spans="11:13" s="148" customFormat="1" x14ac:dyDescent="0.3">
      <c r="K304" s="338"/>
      <c r="L304" s="338"/>
      <c r="M304" s="338"/>
    </row>
    <row r="305" spans="11:13" s="148" customFormat="1" x14ac:dyDescent="0.3">
      <c r="K305" s="338"/>
      <c r="L305" s="338"/>
      <c r="M305" s="338"/>
    </row>
    <row r="306" spans="11:13" s="148" customFormat="1" x14ac:dyDescent="0.3">
      <c r="K306" s="338"/>
      <c r="L306" s="338"/>
      <c r="M306" s="338"/>
    </row>
    <row r="307" spans="11:13" s="148" customFormat="1" x14ac:dyDescent="0.3">
      <c r="K307" s="338"/>
      <c r="L307" s="338"/>
      <c r="M307" s="338"/>
    </row>
    <row r="308" spans="11:13" s="148" customFormat="1" x14ac:dyDescent="0.3">
      <c r="K308" s="338"/>
      <c r="L308" s="338"/>
      <c r="M308" s="338"/>
    </row>
    <row r="309" spans="11:13" s="148" customFormat="1" x14ac:dyDescent="0.3">
      <c r="K309" s="338"/>
      <c r="L309" s="338"/>
      <c r="M309" s="338"/>
    </row>
    <row r="310" spans="11:13" s="148" customFormat="1" x14ac:dyDescent="0.3">
      <c r="K310" s="338"/>
      <c r="L310" s="338"/>
      <c r="M310" s="338"/>
    </row>
    <row r="311" spans="11:13" s="148" customFormat="1" x14ac:dyDescent="0.3">
      <c r="K311" s="338"/>
      <c r="L311" s="338"/>
      <c r="M311" s="338"/>
    </row>
    <row r="312" spans="11:13" s="148" customFormat="1" x14ac:dyDescent="0.3">
      <c r="K312" s="338"/>
      <c r="L312" s="338"/>
      <c r="M312" s="338"/>
    </row>
    <row r="313" spans="11:13" s="148" customFormat="1" x14ac:dyDescent="0.3">
      <c r="K313" s="338"/>
      <c r="L313" s="338"/>
      <c r="M313" s="338"/>
    </row>
    <row r="314" spans="11:13" s="148" customFormat="1" x14ac:dyDescent="0.3">
      <c r="K314" s="338"/>
      <c r="L314" s="338"/>
      <c r="M314" s="338"/>
    </row>
    <row r="315" spans="11:13" s="148" customFormat="1" x14ac:dyDescent="0.3">
      <c r="K315" s="338"/>
      <c r="L315" s="338"/>
      <c r="M315" s="338"/>
    </row>
    <row r="316" spans="11:13" s="148" customFormat="1" x14ac:dyDescent="0.3">
      <c r="K316" s="338"/>
      <c r="L316" s="338"/>
      <c r="M316" s="338"/>
    </row>
    <row r="317" spans="11:13" s="148" customFormat="1" x14ac:dyDescent="0.3">
      <c r="K317" s="338"/>
      <c r="L317" s="338"/>
      <c r="M317" s="338"/>
    </row>
    <row r="318" spans="11:13" s="148" customFormat="1" x14ac:dyDescent="0.3">
      <c r="K318" s="338"/>
      <c r="L318" s="338"/>
      <c r="M318" s="338"/>
    </row>
    <row r="319" spans="11:13" s="148" customFormat="1" x14ac:dyDescent="0.3">
      <c r="K319" s="338"/>
      <c r="L319" s="338"/>
      <c r="M319" s="338"/>
    </row>
    <row r="320" spans="11:13" s="148" customFormat="1" x14ac:dyDescent="0.3">
      <c r="K320" s="338"/>
      <c r="L320" s="338"/>
      <c r="M320" s="338"/>
    </row>
    <row r="321" spans="11:13" s="148" customFormat="1" x14ac:dyDescent="0.3">
      <c r="K321" s="338"/>
      <c r="L321" s="338"/>
      <c r="M321" s="338"/>
    </row>
    <row r="322" spans="11:13" s="148" customFormat="1" x14ac:dyDescent="0.3">
      <c r="K322" s="338"/>
      <c r="L322" s="338"/>
      <c r="M322" s="338"/>
    </row>
    <row r="323" spans="11:13" s="148" customFormat="1" x14ac:dyDescent="0.3">
      <c r="K323" s="338"/>
      <c r="L323" s="338"/>
      <c r="M323" s="338"/>
    </row>
    <row r="324" spans="11:13" s="148" customFormat="1" x14ac:dyDescent="0.3">
      <c r="K324" s="338"/>
      <c r="L324" s="338"/>
      <c r="M324" s="338"/>
    </row>
    <row r="325" spans="11:13" s="148" customFormat="1" x14ac:dyDescent="0.3">
      <c r="K325" s="338"/>
      <c r="L325" s="338"/>
      <c r="M325" s="338"/>
    </row>
    <row r="326" spans="11:13" s="148" customFormat="1" x14ac:dyDescent="0.3">
      <c r="K326" s="338"/>
      <c r="L326" s="338"/>
      <c r="M326" s="338"/>
    </row>
    <row r="327" spans="11:13" s="148" customFormat="1" x14ac:dyDescent="0.3">
      <c r="K327" s="338"/>
      <c r="L327" s="338"/>
      <c r="M327" s="338"/>
    </row>
    <row r="328" spans="11:13" s="148" customFormat="1" x14ac:dyDescent="0.3">
      <c r="K328" s="338"/>
      <c r="L328" s="338"/>
      <c r="M328" s="338"/>
    </row>
    <row r="329" spans="11:13" s="148" customFormat="1" x14ac:dyDescent="0.3">
      <c r="K329" s="338"/>
      <c r="L329" s="338"/>
      <c r="M329" s="338"/>
    </row>
    <row r="330" spans="11:13" s="148" customFormat="1" x14ac:dyDescent="0.3">
      <c r="K330" s="338"/>
      <c r="L330" s="338"/>
      <c r="M330" s="338"/>
    </row>
    <row r="331" spans="11:13" s="148" customFormat="1" x14ac:dyDescent="0.3">
      <c r="K331" s="338"/>
      <c r="L331" s="338"/>
      <c r="M331" s="338"/>
    </row>
    <row r="332" spans="11:13" s="148" customFormat="1" x14ac:dyDescent="0.3">
      <c r="K332" s="338"/>
      <c r="L332" s="338"/>
      <c r="M332" s="338"/>
    </row>
    <row r="333" spans="11:13" s="148" customFormat="1" x14ac:dyDescent="0.3">
      <c r="K333" s="338"/>
      <c r="L333" s="338"/>
      <c r="M333" s="338"/>
    </row>
    <row r="334" spans="11:13" s="148" customFormat="1" x14ac:dyDescent="0.3">
      <c r="K334" s="338"/>
      <c r="L334" s="338"/>
      <c r="M334" s="338"/>
    </row>
    <row r="335" spans="11:13" s="148" customFormat="1" x14ac:dyDescent="0.3">
      <c r="K335" s="338"/>
      <c r="L335" s="338"/>
      <c r="M335" s="338"/>
    </row>
    <row r="336" spans="11:13" s="148" customFormat="1" x14ac:dyDescent="0.3">
      <c r="K336" s="338"/>
      <c r="L336" s="338"/>
      <c r="M336" s="338"/>
    </row>
    <row r="337" spans="11:13" s="148" customFormat="1" x14ac:dyDescent="0.3">
      <c r="K337" s="338"/>
      <c r="L337" s="338"/>
      <c r="M337" s="338"/>
    </row>
    <row r="338" spans="11:13" s="148" customFormat="1" x14ac:dyDescent="0.3">
      <c r="K338" s="338"/>
      <c r="L338" s="338"/>
      <c r="M338" s="338"/>
    </row>
    <row r="339" spans="11:13" s="148" customFormat="1" x14ac:dyDescent="0.3">
      <c r="K339" s="338"/>
      <c r="L339" s="338"/>
      <c r="M339" s="338"/>
    </row>
    <row r="340" spans="11:13" s="148" customFormat="1" x14ac:dyDescent="0.3">
      <c r="K340" s="338"/>
      <c r="L340" s="338"/>
      <c r="M340" s="338"/>
    </row>
    <row r="341" spans="11:13" s="148" customFormat="1" x14ac:dyDescent="0.3">
      <c r="K341" s="338"/>
      <c r="L341" s="338"/>
      <c r="M341" s="338"/>
    </row>
    <row r="342" spans="11:13" s="148" customFormat="1" x14ac:dyDescent="0.3">
      <c r="K342" s="338"/>
      <c r="L342" s="338"/>
      <c r="M342" s="338"/>
    </row>
    <row r="343" spans="11:13" s="148" customFormat="1" x14ac:dyDescent="0.3">
      <c r="K343" s="338"/>
      <c r="L343" s="338"/>
      <c r="M343" s="338"/>
    </row>
    <row r="344" spans="11:13" s="148" customFormat="1" x14ac:dyDescent="0.3">
      <c r="K344" s="338"/>
      <c r="L344" s="338"/>
      <c r="M344" s="338"/>
    </row>
    <row r="345" spans="11:13" s="148" customFormat="1" x14ac:dyDescent="0.3">
      <c r="K345" s="338"/>
      <c r="L345" s="338"/>
      <c r="M345" s="338"/>
    </row>
    <row r="346" spans="11:13" s="148" customFormat="1" x14ac:dyDescent="0.3">
      <c r="K346" s="338"/>
      <c r="L346" s="338"/>
      <c r="M346" s="338"/>
    </row>
    <row r="347" spans="11:13" s="148" customFormat="1" x14ac:dyDescent="0.3">
      <c r="K347" s="338"/>
      <c r="L347" s="338"/>
      <c r="M347" s="338"/>
    </row>
    <row r="348" spans="11:13" s="148" customFormat="1" x14ac:dyDescent="0.3">
      <c r="K348" s="338"/>
      <c r="L348" s="338"/>
      <c r="M348" s="338"/>
    </row>
    <row r="349" spans="11:13" s="148" customFormat="1" x14ac:dyDescent="0.3">
      <c r="K349" s="338"/>
      <c r="L349" s="338"/>
      <c r="M349" s="338"/>
    </row>
    <row r="350" spans="11:13" s="148" customFormat="1" x14ac:dyDescent="0.3">
      <c r="K350" s="338"/>
      <c r="L350" s="338"/>
      <c r="M350" s="338"/>
    </row>
    <row r="351" spans="11:13" s="148" customFormat="1" x14ac:dyDescent="0.3">
      <c r="K351" s="338"/>
      <c r="L351" s="338"/>
      <c r="M351" s="338"/>
    </row>
    <row r="352" spans="11:13" s="148" customFormat="1" x14ac:dyDescent="0.3">
      <c r="K352" s="338"/>
      <c r="L352" s="338"/>
      <c r="M352" s="338"/>
    </row>
    <row r="353" spans="11:13" s="148" customFormat="1" x14ac:dyDescent="0.3">
      <c r="K353" s="338"/>
      <c r="L353" s="338"/>
      <c r="M353" s="338"/>
    </row>
    <row r="354" spans="11:13" s="148" customFormat="1" x14ac:dyDescent="0.3">
      <c r="K354" s="338"/>
      <c r="L354" s="338"/>
      <c r="M354" s="338"/>
    </row>
    <row r="355" spans="11:13" s="148" customFormat="1" x14ac:dyDescent="0.3">
      <c r="K355" s="338"/>
      <c r="L355" s="338"/>
      <c r="M355" s="338"/>
    </row>
    <row r="356" spans="11:13" s="148" customFormat="1" x14ac:dyDescent="0.3">
      <c r="K356" s="338"/>
      <c r="L356" s="338"/>
      <c r="M356" s="338"/>
    </row>
    <row r="357" spans="11:13" s="148" customFormat="1" x14ac:dyDescent="0.3">
      <c r="K357" s="338"/>
      <c r="L357" s="338"/>
      <c r="M357" s="338"/>
    </row>
    <row r="358" spans="11:13" s="148" customFormat="1" x14ac:dyDescent="0.3">
      <c r="K358" s="338"/>
      <c r="L358" s="338"/>
      <c r="M358" s="338"/>
    </row>
    <row r="359" spans="11:13" s="148" customFormat="1" x14ac:dyDescent="0.3">
      <c r="K359" s="338"/>
      <c r="L359" s="338"/>
      <c r="M359" s="338"/>
    </row>
    <row r="360" spans="11:13" s="148" customFormat="1" x14ac:dyDescent="0.3">
      <c r="K360" s="338"/>
      <c r="L360" s="338"/>
      <c r="M360" s="338"/>
    </row>
    <row r="361" spans="11:13" s="148" customFormat="1" x14ac:dyDescent="0.3">
      <c r="K361" s="338"/>
      <c r="L361" s="338"/>
      <c r="M361" s="338"/>
    </row>
    <row r="362" spans="11:13" s="148" customFormat="1" x14ac:dyDescent="0.3">
      <c r="K362" s="338"/>
      <c r="L362" s="338"/>
      <c r="M362" s="338"/>
    </row>
    <row r="363" spans="11:13" s="148" customFormat="1" x14ac:dyDescent="0.3">
      <c r="K363" s="338"/>
      <c r="L363" s="338"/>
      <c r="M363" s="338"/>
    </row>
    <row r="364" spans="11:13" s="148" customFormat="1" x14ac:dyDescent="0.3">
      <c r="K364" s="338"/>
      <c r="L364" s="338"/>
      <c r="M364" s="338"/>
    </row>
    <row r="365" spans="11:13" s="148" customFormat="1" x14ac:dyDescent="0.3">
      <c r="K365" s="338"/>
      <c r="L365" s="338"/>
      <c r="M365" s="338"/>
    </row>
    <row r="366" spans="11:13" s="148" customFormat="1" x14ac:dyDescent="0.3">
      <c r="K366" s="338"/>
      <c r="L366" s="338"/>
      <c r="M366" s="338"/>
    </row>
    <row r="367" spans="11:13" s="148" customFormat="1" x14ac:dyDescent="0.3">
      <c r="K367" s="338"/>
      <c r="L367" s="338"/>
      <c r="M367" s="338"/>
    </row>
    <row r="368" spans="11:13" s="148" customFormat="1" x14ac:dyDescent="0.3">
      <c r="K368" s="338"/>
      <c r="L368" s="338"/>
      <c r="M368" s="338"/>
    </row>
    <row r="369" spans="11:13" s="148" customFormat="1" x14ac:dyDescent="0.3">
      <c r="K369" s="338"/>
      <c r="L369" s="338"/>
      <c r="M369" s="338"/>
    </row>
    <row r="370" spans="11:13" s="148" customFormat="1" x14ac:dyDescent="0.3">
      <c r="K370" s="338"/>
      <c r="L370" s="338"/>
      <c r="M370" s="338"/>
    </row>
    <row r="371" spans="11:13" s="148" customFormat="1" x14ac:dyDescent="0.3">
      <c r="K371" s="338"/>
      <c r="L371" s="338"/>
      <c r="M371" s="338"/>
    </row>
    <row r="372" spans="11:13" s="148" customFormat="1" x14ac:dyDescent="0.3">
      <c r="K372" s="338"/>
      <c r="L372" s="338"/>
      <c r="M372" s="338"/>
    </row>
    <row r="373" spans="11:13" s="148" customFormat="1" x14ac:dyDescent="0.3">
      <c r="K373" s="338"/>
      <c r="L373" s="338"/>
      <c r="M373" s="338"/>
    </row>
    <row r="374" spans="11:13" s="148" customFormat="1" x14ac:dyDescent="0.3">
      <c r="K374" s="338"/>
      <c r="L374" s="338"/>
      <c r="M374" s="338"/>
    </row>
    <row r="375" spans="11:13" s="148" customFormat="1" x14ac:dyDescent="0.3">
      <c r="K375" s="338"/>
      <c r="L375" s="338"/>
      <c r="M375" s="338"/>
    </row>
    <row r="376" spans="11:13" s="148" customFormat="1" x14ac:dyDescent="0.3">
      <c r="K376" s="338"/>
      <c r="L376" s="338"/>
      <c r="M376" s="338"/>
    </row>
    <row r="377" spans="11:13" s="148" customFormat="1" x14ac:dyDescent="0.3">
      <c r="K377" s="338"/>
      <c r="L377" s="338"/>
      <c r="M377" s="338"/>
    </row>
    <row r="378" spans="11:13" s="148" customFormat="1" x14ac:dyDescent="0.3">
      <c r="K378" s="338"/>
      <c r="L378" s="338"/>
      <c r="M378" s="338"/>
    </row>
    <row r="379" spans="11:13" s="148" customFormat="1" x14ac:dyDescent="0.3">
      <c r="K379" s="338"/>
      <c r="L379" s="338"/>
      <c r="M379" s="338"/>
    </row>
    <row r="380" spans="11:13" s="148" customFormat="1" x14ac:dyDescent="0.3">
      <c r="K380" s="338"/>
      <c r="L380" s="338"/>
      <c r="M380" s="338"/>
    </row>
    <row r="381" spans="11:13" s="148" customFormat="1" x14ac:dyDescent="0.3">
      <c r="K381" s="338"/>
      <c r="L381" s="338"/>
      <c r="M381" s="338"/>
    </row>
    <row r="382" spans="11:13" s="148" customFormat="1" x14ac:dyDescent="0.3">
      <c r="K382" s="338"/>
      <c r="L382" s="338"/>
      <c r="M382" s="338"/>
    </row>
    <row r="383" spans="11:13" s="148" customFormat="1" x14ac:dyDescent="0.3">
      <c r="K383" s="338"/>
      <c r="L383" s="338"/>
      <c r="M383" s="338"/>
    </row>
    <row r="384" spans="11:13" s="148" customFormat="1" x14ac:dyDescent="0.3">
      <c r="K384" s="338"/>
      <c r="L384" s="338"/>
      <c r="M384" s="338"/>
    </row>
    <row r="385" spans="11:13" s="148" customFormat="1" x14ac:dyDescent="0.3">
      <c r="K385" s="338"/>
      <c r="L385" s="338"/>
      <c r="M385" s="338"/>
    </row>
    <row r="386" spans="11:13" s="148" customFormat="1" x14ac:dyDescent="0.3">
      <c r="K386" s="338"/>
      <c r="L386" s="338"/>
      <c r="M386" s="338"/>
    </row>
    <row r="387" spans="11:13" s="148" customFormat="1" x14ac:dyDescent="0.3">
      <c r="K387" s="338"/>
      <c r="L387" s="338"/>
      <c r="M387" s="338"/>
    </row>
    <row r="388" spans="11:13" s="148" customFormat="1" x14ac:dyDescent="0.3">
      <c r="K388" s="338"/>
      <c r="L388" s="338"/>
      <c r="M388" s="338"/>
    </row>
    <row r="389" spans="11:13" s="148" customFormat="1" x14ac:dyDescent="0.3">
      <c r="K389" s="338"/>
      <c r="L389" s="338"/>
      <c r="M389" s="338"/>
    </row>
    <row r="390" spans="11:13" s="148" customFormat="1" x14ac:dyDescent="0.3">
      <c r="K390" s="338"/>
      <c r="L390" s="338"/>
      <c r="M390" s="338"/>
    </row>
    <row r="391" spans="11:13" s="148" customFormat="1" x14ac:dyDescent="0.3">
      <c r="K391" s="338"/>
      <c r="L391" s="338"/>
      <c r="M391" s="338"/>
    </row>
    <row r="392" spans="11:13" s="148" customFormat="1" x14ac:dyDescent="0.3">
      <c r="K392" s="338"/>
      <c r="L392" s="338"/>
      <c r="M392" s="338"/>
    </row>
    <row r="393" spans="11:13" s="148" customFormat="1" x14ac:dyDescent="0.3">
      <c r="K393" s="338"/>
      <c r="L393" s="338"/>
      <c r="M393" s="338"/>
    </row>
    <row r="394" spans="11:13" s="148" customFormat="1" x14ac:dyDescent="0.3">
      <c r="K394" s="338"/>
      <c r="L394" s="338"/>
      <c r="M394" s="338"/>
    </row>
    <row r="395" spans="11:13" s="148" customFormat="1" x14ac:dyDescent="0.3">
      <c r="K395" s="338"/>
      <c r="L395" s="338"/>
      <c r="M395" s="338"/>
    </row>
    <row r="396" spans="11:13" s="148" customFormat="1" x14ac:dyDescent="0.3">
      <c r="K396" s="338"/>
      <c r="L396" s="338"/>
      <c r="M396" s="338"/>
    </row>
    <row r="397" spans="11:13" s="148" customFormat="1" x14ac:dyDescent="0.3">
      <c r="K397" s="338"/>
      <c r="L397" s="338"/>
      <c r="M397" s="338"/>
    </row>
    <row r="398" spans="11:13" s="148" customFormat="1" x14ac:dyDescent="0.3">
      <c r="K398" s="338"/>
      <c r="L398" s="338"/>
      <c r="M398" s="338"/>
    </row>
    <row r="399" spans="11:13" s="148" customFormat="1" x14ac:dyDescent="0.3">
      <c r="K399" s="338"/>
      <c r="L399" s="338"/>
      <c r="M399" s="338"/>
    </row>
    <row r="400" spans="11:13" s="148" customFormat="1" x14ac:dyDescent="0.3">
      <c r="K400" s="338"/>
      <c r="L400" s="338"/>
      <c r="M400" s="338"/>
    </row>
    <row r="401" spans="11:13" s="148" customFormat="1" x14ac:dyDescent="0.3">
      <c r="K401" s="338"/>
      <c r="L401" s="338"/>
      <c r="M401" s="338"/>
    </row>
    <row r="402" spans="11:13" s="148" customFormat="1" x14ac:dyDescent="0.3">
      <c r="K402" s="338"/>
      <c r="L402" s="338"/>
      <c r="M402" s="338"/>
    </row>
    <row r="403" spans="11:13" s="148" customFormat="1" x14ac:dyDescent="0.3">
      <c r="K403" s="338"/>
      <c r="L403" s="338"/>
      <c r="M403" s="338"/>
    </row>
    <row r="404" spans="11:13" s="148" customFormat="1" x14ac:dyDescent="0.3">
      <c r="K404" s="338"/>
      <c r="L404" s="338"/>
      <c r="M404" s="338"/>
    </row>
    <row r="405" spans="11:13" s="148" customFormat="1" x14ac:dyDescent="0.3">
      <c r="K405" s="338"/>
      <c r="L405" s="338"/>
      <c r="M405" s="338"/>
    </row>
    <row r="406" spans="11:13" s="148" customFormat="1" x14ac:dyDescent="0.3">
      <c r="K406" s="338"/>
      <c r="L406" s="338"/>
      <c r="M406" s="338"/>
    </row>
    <row r="407" spans="11:13" s="148" customFormat="1" x14ac:dyDescent="0.3">
      <c r="K407" s="338"/>
      <c r="L407" s="338"/>
      <c r="M407" s="338"/>
    </row>
    <row r="408" spans="11:13" s="148" customFormat="1" x14ac:dyDescent="0.3">
      <c r="K408" s="338"/>
      <c r="L408" s="338"/>
      <c r="M408" s="338"/>
    </row>
    <row r="409" spans="11:13" s="148" customFormat="1" x14ac:dyDescent="0.3">
      <c r="K409" s="338"/>
      <c r="L409" s="338"/>
      <c r="M409" s="338"/>
    </row>
    <row r="410" spans="11:13" s="148" customFormat="1" x14ac:dyDescent="0.3">
      <c r="K410" s="338"/>
      <c r="L410" s="338"/>
      <c r="M410" s="338"/>
    </row>
    <row r="411" spans="11:13" s="148" customFormat="1" x14ac:dyDescent="0.3">
      <c r="K411" s="338"/>
      <c r="L411" s="338"/>
      <c r="M411" s="338"/>
    </row>
    <row r="412" spans="11:13" s="148" customFormat="1" x14ac:dyDescent="0.3">
      <c r="K412" s="338"/>
      <c r="L412" s="338"/>
      <c r="M412" s="338"/>
    </row>
    <row r="413" spans="11:13" s="148" customFormat="1" x14ac:dyDescent="0.3">
      <c r="K413" s="338"/>
      <c r="L413" s="338"/>
      <c r="M413" s="338"/>
    </row>
    <row r="414" spans="11:13" s="148" customFormat="1" x14ac:dyDescent="0.3">
      <c r="K414" s="338"/>
      <c r="L414" s="338"/>
      <c r="M414" s="338"/>
    </row>
    <row r="415" spans="11:13" s="148" customFormat="1" x14ac:dyDescent="0.3">
      <c r="K415" s="338"/>
      <c r="L415" s="338"/>
      <c r="M415" s="338"/>
    </row>
    <row r="416" spans="11:13" s="148" customFormat="1" x14ac:dyDescent="0.3">
      <c r="K416" s="338"/>
      <c r="L416" s="338"/>
      <c r="M416" s="338"/>
    </row>
    <row r="417" spans="11:13" s="148" customFormat="1" x14ac:dyDescent="0.3">
      <c r="K417" s="338"/>
      <c r="L417" s="338"/>
      <c r="M417" s="338"/>
    </row>
    <row r="418" spans="11:13" s="148" customFormat="1" x14ac:dyDescent="0.3">
      <c r="K418" s="338"/>
      <c r="L418" s="338"/>
      <c r="M418" s="338"/>
    </row>
    <row r="419" spans="11:13" s="148" customFormat="1" x14ac:dyDescent="0.3">
      <c r="K419" s="338"/>
      <c r="L419" s="338"/>
      <c r="M419" s="338"/>
    </row>
    <row r="420" spans="11:13" s="148" customFormat="1" x14ac:dyDescent="0.3">
      <c r="K420" s="338"/>
      <c r="L420" s="338"/>
      <c r="M420" s="338"/>
    </row>
    <row r="421" spans="11:13" s="148" customFormat="1" x14ac:dyDescent="0.3">
      <c r="K421" s="338"/>
      <c r="L421" s="338"/>
      <c r="M421" s="338"/>
    </row>
    <row r="422" spans="11:13" s="148" customFormat="1" x14ac:dyDescent="0.3">
      <c r="K422" s="338"/>
      <c r="L422" s="338"/>
      <c r="M422" s="338"/>
    </row>
    <row r="423" spans="11:13" s="148" customFormat="1" x14ac:dyDescent="0.3">
      <c r="K423" s="338"/>
      <c r="L423" s="338"/>
      <c r="M423" s="338"/>
    </row>
    <row r="424" spans="11:13" s="148" customFormat="1" x14ac:dyDescent="0.3">
      <c r="K424" s="338"/>
      <c r="L424" s="338"/>
      <c r="M424" s="338"/>
    </row>
    <row r="425" spans="11:13" s="148" customFormat="1" x14ac:dyDescent="0.3">
      <c r="K425" s="338"/>
      <c r="L425" s="338"/>
      <c r="M425" s="338"/>
    </row>
    <row r="426" spans="11:13" s="148" customFormat="1" x14ac:dyDescent="0.3">
      <c r="K426" s="338"/>
      <c r="L426" s="338"/>
      <c r="M426" s="338"/>
    </row>
    <row r="427" spans="11:13" s="148" customFormat="1" x14ac:dyDescent="0.3">
      <c r="K427" s="338"/>
      <c r="L427" s="338"/>
      <c r="M427" s="338"/>
    </row>
    <row r="428" spans="11:13" s="148" customFormat="1" x14ac:dyDescent="0.3">
      <c r="K428" s="338"/>
      <c r="L428" s="338"/>
      <c r="M428" s="338"/>
    </row>
    <row r="429" spans="11:13" s="148" customFormat="1" x14ac:dyDescent="0.3">
      <c r="K429" s="338"/>
      <c r="L429" s="338"/>
      <c r="M429" s="338"/>
    </row>
    <row r="430" spans="11:13" s="148" customFormat="1" x14ac:dyDescent="0.3">
      <c r="K430" s="338"/>
      <c r="L430" s="338"/>
      <c r="M430" s="338"/>
    </row>
    <row r="431" spans="11:13" s="148" customFormat="1" x14ac:dyDescent="0.3">
      <c r="K431" s="338"/>
      <c r="L431" s="338"/>
      <c r="M431" s="338"/>
    </row>
    <row r="432" spans="11:13" s="148" customFormat="1" x14ac:dyDescent="0.3">
      <c r="K432" s="338"/>
      <c r="L432" s="338"/>
      <c r="M432" s="338"/>
    </row>
    <row r="433" spans="2:13" s="148" customFormat="1" x14ac:dyDescent="0.3">
      <c r="K433" s="338"/>
      <c r="L433" s="338"/>
      <c r="M433" s="338"/>
    </row>
    <row r="434" spans="2:13" s="148" customFormat="1" x14ac:dyDescent="0.3">
      <c r="K434" s="338"/>
      <c r="L434" s="338"/>
      <c r="M434" s="338"/>
    </row>
    <row r="435" spans="2:13" s="148" customFormat="1" x14ac:dyDescent="0.3">
      <c r="K435" s="338"/>
      <c r="L435" s="338"/>
      <c r="M435" s="338"/>
    </row>
    <row r="436" spans="2:13" s="148" customFormat="1" x14ac:dyDescent="0.3">
      <c r="B436" s="149"/>
      <c r="C436" s="149"/>
      <c r="D436" s="149"/>
      <c r="E436" s="149"/>
      <c r="F436" s="149"/>
      <c r="G436" s="149"/>
      <c r="H436" s="149"/>
      <c r="I436" s="149"/>
      <c r="K436" s="338"/>
      <c r="L436" s="338"/>
      <c r="M436" s="338"/>
    </row>
    <row r="437" spans="2:13" s="148" customFormat="1" x14ac:dyDescent="0.3">
      <c r="B437" s="149"/>
      <c r="C437" s="149"/>
      <c r="D437" s="149"/>
      <c r="E437" s="149"/>
      <c r="F437" s="149"/>
      <c r="G437" s="149"/>
      <c r="H437" s="149"/>
      <c r="I437" s="149"/>
      <c r="K437" s="338"/>
      <c r="L437" s="338"/>
      <c r="M437" s="338"/>
    </row>
    <row r="438" spans="2:13" s="148" customFormat="1" x14ac:dyDescent="0.3">
      <c r="B438" s="149"/>
      <c r="C438" s="149"/>
      <c r="D438" s="149"/>
      <c r="E438" s="149"/>
      <c r="F438" s="149"/>
      <c r="G438" s="149"/>
      <c r="H438" s="149"/>
      <c r="I438" s="149"/>
      <c r="K438" s="338"/>
      <c r="L438" s="338"/>
      <c r="M438" s="338"/>
    </row>
    <row r="439" spans="2:13" s="148" customFormat="1" x14ac:dyDescent="0.3">
      <c r="B439" s="149"/>
      <c r="C439" s="149"/>
      <c r="D439" s="149"/>
      <c r="E439" s="149"/>
      <c r="F439" s="149"/>
      <c r="G439" s="149"/>
      <c r="H439" s="149"/>
      <c r="I439" s="149"/>
      <c r="K439" s="338"/>
      <c r="L439" s="338"/>
      <c r="M439" s="338"/>
    </row>
    <row r="440" spans="2:13" s="148" customFormat="1" x14ac:dyDescent="0.3">
      <c r="B440" s="149"/>
      <c r="C440" s="149"/>
      <c r="D440" s="149"/>
      <c r="E440" s="149"/>
      <c r="F440" s="149"/>
      <c r="G440" s="149"/>
      <c r="H440" s="149"/>
      <c r="I440" s="149"/>
      <c r="K440" s="338"/>
      <c r="L440" s="338"/>
      <c r="M440" s="338"/>
    </row>
    <row r="441" spans="2:13" s="148" customFormat="1" x14ac:dyDescent="0.3">
      <c r="B441" s="149"/>
      <c r="C441" s="149"/>
      <c r="D441" s="149"/>
      <c r="E441" s="149"/>
      <c r="F441" s="149"/>
      <c r="G441" s="149"/>
      <c r="H441" s="149"/>
      <c r="I441" s="149"/>
      <c r="K441" s="338"/>
      <c r="L441" s="338"/>
      <c r="M441" s="338"/>
    </row>
    <row r="442" spans="2:13" s="148" customFormat="1" x14ac:dyDescent="0.3">
      <c r="B442" s="149"/>
      <c r="C442" s="149"/>
      <c r="D442" s="149"/>
      <c r="E442" s="149"/>
      <c r="F442" s="149"/>
      <c r="G442" s="149"/>
      <c r="H442" s="149"/>
      <c r="I442" s="149"/>
      <c r="K442" s="338"/>
      <c r="L442" s="338"/>
      <c r="M442" s="338"/>
    </row>
    <row r="443" spans="2:13" s="148" customFormat="1" x14ac:dyDescent="0.3">
      <c r="B443" s="149"/>
      <c r="C443" s="149"/>
      <c r="D443" s="149"/>
      <c r="E443" s="149"/>
      <c r="F443" s="149"/>
      <c r="G443" s="149"/>
      <c r="H443" s="149"/>
      <c r="I443" s="149"/>
      <c r="K443" s="338"/>
      <c r="L443" s="338"/>
      <c r="M443" s="338"/>
    </row>
    <row r="444" spans="2:13" s="148" customFormat="1" x14ac:dyDescent="0.3">
      <c r="B444" s="149"/>
      <c r="C444" s="149"/>
      <c r="D444" s="149"/>
      <c r="E444" s="149"/>
      <c r="F444" s="149"/>
      <c r="G444" s="149"/>
      <c r="H444" s="149"/>
      <c r="I444" s="149"/>
      <c r="K444" s="338"/>
      <c r="L444" s="338"/>
      <c r="M444" s="338"/>
    </row>
    <row r="445" spans="2:13" s="148" customFormat="1" x14ac:dyDescent="0.3">
      <c r="B445" s="149"/>
      <c r="C445" s="149"/>
      <c r="D445" s="149"/>
      <c r="E445" s="149"/>
      <c r="F445" s="149"/>
      <c r="G445" s="149"/>
      <c r="H445" s="149"/>
      <c r="I445" s="149"/>
      <c r="K445" s="338"/>
      <c r="L445" s="338"/>
      <c r="M445" s="338"/>
    </row>
    <row r="446" spans="2:13" s="148" customFormat="1" x14ac:dyDescent="0.3">
      <c r="B446" s="149"/>
      <c r="C446" s="149"/>
      <c r="D446" s="149"/>
      <c r="E446" s="149"/>
      <c r="F446" s="149"/>
      <c r="G446" s="149"/>
      <c r="H446" s="149"/>
      <c r="I446" s="149"/>
      <c r="K446" s="338"/>
      <c r="L446" s="338"/>
      <c r="M446" s="338"/>
    </row>
    <row r="447" spans="2:13" s="148" customFormat="1" x14ac:dyDescent="0.3">
      <c r="B447" s="149"/>
      <c r="C447" s="149"/>
      <c r="D447" s="149"/>
      <c r="E447" s="149"/>
      <c r="F447" s="149"/>
      <c r="G447" s="149"/>
      <c r="H447" s="149"/>
      <c r="I447" s="149"/>
      <c r="K447" s="338"/>
      <c r="L447" s="338"/>
      <c r="M447" s="338"/>
    </row>
    <row r="448" spans="2:13" s="148" customFormat="1" x14ac:dyDescent="0.3">
      <c r="B448" s="149"/>
      <c r="C448" s="149"/>
      <c r="D448" s="149"/>
      <c r="E448" s="149"/>
      <c r="F448" s="149"/>
      <c r="G448" s="149"/>
      <c r="H448" s="149"/>
      <c r="I448" s="149"/>
      <c r="K448" s="338"/>
      <c r="L448" s="338"/>
      <c r="M448" s="338"/>
    </row>
    <row r="449" spans="2:13" s="148" customFormat="1" x14ac:dyDescent="0.3">
      <c r="B449" s="149"/>
      <c r="C449" s="149"/>
      <c r="D449" s="149"/>
      <c r="E449" s="149"/>
      <c r="F449" s="149"/>
      <c r="G449" s="149"/>
      <c r="H449" s="149"/>
      <c r="I449" s="149"/>
      <c r="K449" s="338"/>
      <c r="L449" s="338"/>
      <c r="M449" s="338"/>
    </row>
    <row r="450" spans="2:13" s="148" customFormat="1" x14ac:dyDescent="0.3">
      <c r="B450" s="149"/>
      <c r="C450" s="149"/>
      <c r="D450" s="149"/>
      <c r="E450" s="149"/>
      <c r="F450" s="149"/>
      <c r="G450" s="149"/>
      <c r="H450" s="149"/>
      <c r="I450" s="149"/>
      <c r="K450" s="338"/>
      <c r="L450" s="338"/>
      <c r="M450" s="338"/>
    </row>
    <row r="451" spans="2:13" s="148" customFormat="1" x14ac:dyDescent="0.3">
      <c r="B451" s="149"/>
      <c r="C451" s="149"/>
      <c r="D451" s="149"/>
      <c r="E451" s="149"/>
      <c r="F451" s="149"/>
      <c r="G451" s="149"/>
      <c r="H451" s="149"/>
      <c r="I451" s="149"/>
      <c r="K451" s="338"/>
      <c r="L451" s="338"/>
      <c r="M451" s="338"/>
    </row>
    <row r="452" spans="2:13" s="148" customFormat="1" x14ac:dyDescent="0.3">
      <c r="B452" s="149"/>
      <c r="C452" s="149"/>
      <c r="D452" s="149"/>
      <c r="E452" s="149"/>
      <c r="F452" s="149"/>
      <c r="G452" s="149"/>
      <c r="H452" s="149"/>
      <c r="I452" s="149"/>
      <c r="K452" s="338"/>
      <c r="L452" s="338"/>
      <c r="M452" s="338"/>
    </row>
    <row r="453" spans="2:13" s="148" customFormat="1" x14ac:dyDescent="0.3">
      <c r="B453" s="149"/>
      <c r="C453" s="149"/>
      <c r="D453" s="149"/>
      <c r="E453" s="149"/>
      <c r="F453" s="149"/>
      <c r="G453" s="149"/>
      <c r="H453" s="149"/>
      <c r="I453" s="149"/>
      <c r="K453" s="338"/>
      <c r="L453" s="338"/>
      <c r="M453" s="338"/>
    </row>
    <row r="454" spans="2:13" s="148" customFormat="1" x14ac:dyDescent="0.3">
      <c r="B454" s="149"/>
      <c r="C454" s="149"/>
      <c r="D454" s="149"/>
      <c r="E454" s="149"/>
      <c r="F454" s="149"/>
      <c r="G454" s="149"/>
      <c r="H454" s="149"/>
      <c r="I454" s="149"/>
      <c r="K454" s="338"/>
      <c r="L454" s="338"/>
      <c r="M454" s="338"/>
    </row>
    <row r="455" spans="2:13" s="148" customFormat="1" x14ac:dyDescent="0.3">
      <c r="B455" s="149"/>
      <c r="C455" s="149"/>
      <c r="D455" s="149"/>
      <c r="E455" s="149"/>
      <c r="F455" s="149"/>
      <c r="G455" s="149"/>
      <c r="H455" s="149"/>
      <c r="I455" s="149"/>
      <c r="K455" s="338"/>
      <c r="L455" s="338"/>
      <c r="M455" s="338"/>
    </row>
    <row r="456" spans="2:13" s="148" customFormat="1" x14ac:dyDescent="0.3">
      <c r="B456" s="149"/>
      <c r="C456" s="149"/>
      <c r="D456" s="149"/>
      <c r="E456" s="149"/>
      <c r="F456" s="149"/>
      <c r="G456" s="149"/>
      <c r="H456" s="149"/>
      <c r="I456" s="149"/>
      <c r="K456" s="338"/>
      <c r="L456" s="338"/>
      <c r="M456" s="338"/>
    </row>
    <row r="457" spans="2:13" s="148" customFormat="1" x14ac:dyDescent="0.3">
      <c r="B457" s="149"/>
      <c r="C457" s="149"/>
      <c r="D457" s="149"/>
      <c r="E457" s="149"/>
      <c r="F457" s="149"/>
      <c r="G457" s="149"/>
      <c r="H457" s="149"/>
      <c r="I457" s="149"/>
      <c r="K457" s="338"/>
      <c r="L457" s="338"/>
      <c r="M457" s="338"/>
    </row>
    <row r="458" spans="2:13" s="148" customFormat="1" x14ac:dyDescent="0.3">
      <c r="B458" s="149"/>
      <c r="C458" s="149"/>
      <c r="D458" s="149"/>
      <c r="E458" s="149"/>
      <c r="F458" s="149"/>
      <c r="G458" s="149"/>
      <c r="H458" s="149"/>
      <c r="I458" s="149"/>
      <c r="K458" s="338"/>
      <c r="L458" s="338"/>
      <c r="M458" s="338"/>
    </row>
    <row r="459" spans="2:13" s="148" customFormat="1" x14ac:dyDescent="0.3">
      <c r="B459" s="149"/>
      <c r="C459" s="149"/>
      <c r="D459" s="149"/>
      <c r="E459" s="149"/>
      <c r="F459" s="149"/>
      <c r="G459" s="149"/>
      <c r="H459" s="149"/>
      <c r="I459" s="149"/>
      <c r="K459" s="338"/>
      <c r="L459" s="338"/>
      <c r="M459" s="338"/>
    </row>
    <row r="460" spans="2:13" s="148" customFormat="1" x14ac:dyDescent="0.3">
      <c r="B460" s="149"/>
      <c r="C460" s="149"/>
      <c r="D460" s="149"/>
      <c r="E460" s="149"/>
      <c r="F460" s="149"/>
      <c r="G460" s="149"/>
      <c r="H460" s="149"/>
      <c r="I460" s="149"/>
      <c r="K460" s="338"/>
      <c r="L460" s="338"/>
      <c r="M460" s="338"/>
    </row>
    <row r="461" spans="2:13" s="148" customFormat="1" x14ac:dyDescent="0.3">
      <c r="B461" s="149"/>
      <c r="C461" s="149"/>
      <c r="D461" s="149"/>
      <c r="E461" s="149"/>
      <c r="F461" s="149"/>
      <c r="G461" s="149"/>
      <c r="H461" s="149"/>
      <c r="I461" s="149"/>
      <c r="K461" s="338"/>
      <c r="L461" s="338"/>
      <c r="M461" s="338"/>
    </row>
    <row r="462" spans="2:13" s="148" customFormat="1" x14ac:dyDescent="0.3">
      <c r="B462" s="149"/>
      <c r="C462" s="149"/>
      <c r="D462" s="149"/>
      <c r="E462" s="149"/>
      <c r="F462" s="149"/>
      <c r="G462" s="149"/>
      <c r="H462" s="149"/>
      <c r="I462" s="149"/>
      <c r="K462" s="338"/>
      <c r="L462" s="338"/>
      <c r="M462" s="338"/>
    </row>
    <row r="463" spans="2:13" s="148" customFormat="1" x14ac:dyDescent="0.3">
      <c r="B463" s="149"/>
      <c r="C463" s="149"/>
      <c r="D463" s="149"/>
      <c r="E463" s="149"/>
      <c r="F463" s="149"/>
      <c r="G463" s="149"/>
      <c r="H463" s="149"/>
      <c r="I463" s="149"/>
      <c r="K463" s="338"/>
      <c r="L463" s="338"/>
      <c r="M463" s="338"/>
    </row>
    <row r="464" spans="2:13" s="148" customFormat="1" x14ac:dyDescent="0.3">
      <c r="B464" s="149"/>
      <c r="C464" s="149"/>
      <c r="D464" s="149"/>
      <c r="E464" s="149"/>
      <c r="F464" s="149"/>
      <c r="G464" s="149"/>
      <c r="H464" s="149"/>
      <c r="I464" s="149"/>
      <c r="K464" s="338"/>
      <c r="L464" s="338"/>
      <c r="M464" s="338"/>
    </row>
    <row r="465" spans="1:13" s="148" customFormat="1" x14ac:dyDescent="0.3">
      <c r="B465" s="149"/>
      <c r="C465" s="149"/>
      <c r="D465" s="149"/>
      <c r="E465" s="149"/>
      <c r="F465" s="149"/>
      <c r="G465" s="149"/>
      <c r="H465" s="149"/>
      <c r="I465" s="149"/>
      <c r="K465" s="338"/>
      <c r="L465" s="338"/>
      <c r="M465" s="338"/>
    </row>
    <row r="466" spans="1:13" s="148" customFormat="1" x14ac:dyDescent="0.3">
      <c r="B466" s="149"/>
      <c r="C466" s="149"/>
      <c r="D466" s="149"/>
      <c r="E466" s="149"/>
      <c r="F466" s="149"/>
      <c r="G466" s="149"/>
      <c r="H466" s="149"/>
      <c r="I466" s="149"/>
      <c r="K466" s="338"/>
      <c r="L466" s="338"/>
      <c r="M466" s="338"/>
    </row>
    <row r="467" spans="1:13" s="148" customFormat="1" x14ac:dyDescent="0.3">
      <c r="B467" s="149"/>
      <c r="C467" s="149"/>
      <c r="D467" s="149"/>
      <c r="E467" s="149"/>
      <c r="F467" s="149"/>
      <c r="G467" s="149"/>
      <c r="H467" s="149"/>
      <c r="I467" s="149"/>
      <c r="K467" s="338"/>
      <c r="L467" s="338"/>
      <c r="M467" s="338"/>
    </row>
    <row r="468" spans="1:13" s="148" customFormat="1" x14ac:dyDescent="0.3">
      <c r="B468" s="149"/>
      <c r="C468" s="149"/>
      <c r="D468" s="149"/>
      <c r="E468" s="149"/>
      <c r="F468" s="149"/>
      <c r="G468" s="149"/>
      <c r="H468" s="149"/>
      <c r="I468" s="149"/>
      <c r="K468" s="338"/>
      <c r="L468" s="338"/>
      <c r="M468" s="338"/>
    </row>
    <row r="469" spans="1:13" s="148" customFormat="1" x14ac:dyDescent="0.3">
      <c r="B469" s="149"/>
      <c r="C469" s="149"/>
      <c r="D469" s="149"/>
      <c r="E469" s="149"/>
      <c r="F469" s="149"/>
      <c r="G469" s="149"/>
      <c r="H469" s="149"/>
      <c r="I469" s="149"/>
      <c r="K469" s="338"/>
      <c r="L469" s="338"/>
      <c r="M469" s="338"/>
    </row>
    <row r="470" spans="1:13" s="148" customFormat="1" x14ac:dyDescent="0.3">
      <c r="B470" s="149"/>
      <c r="C470" s="149"/>
      <c r="D470" s="149"/>
      <c r="E470" s="149"/>
      <c r="F470" s="149"/>
      <c r="G470" s="149"/>
      <c r="H470" s="149"/>
      <c r="I470" s="149"/>
      <c r="K470" s="338"/>
      <c r="L470" s="338"/>
      <c r="M470" s="338"/>
    </row>
    <row r="471" spans="1:13" s="148" customFormat="1" x14ac:dyDescent="0.3">
      <c r="B471" s="149"/>
      <c r="C471" s="149"/>
      <c r="D471" s="149"/>
      <c r="E471" s="149"/>
      <c r="F471" s="149"/>
      <c r="G471" s="149"/>
      <c r="H471" s="149"/>
      <c r="I471" s="149"/>
      <c r="K471" s="338"/>
      <c r="L471" s="338"/>
      <c r="M471" s="338"/>
    </row>
    <row r="472" spans="1:13" s="148" customFormat="1" x14ac:dyDescent="0.3">
      <c r="B472" s="149"/>
      <c r="C472" s="149"/>
      <c r="D472" s="149"/>
      <c r="E472" s="149"/>
      <c r="F472" s="149"/>
      <c r="G472" s="149"/>
      <c r="H472" s="149"/>
      <c r="I472" s="149"/>
      <c r="K472" s="338"/>
      <c r="L472" s="338"/>
      <c r="M472" s="338"/>
    </row>
    <row r="473" spans="1:13" s="148" customFormat="1" x14ac:dyDescent="0.3">
      <c r="B473" s="149"/>
      <c r="C473" s="149"/>
      <c r="D473" s="149"/>
      <c r="E473" s="149"/>
      <c r="F473" s="149"/>
      <c r="G473" s="149"/>
      <c r="H473" s="149"/>
      <c r="I473" s="149"/>
      <c r="K473" s="338"/>
      <c r="L473" s="338"/>
      <c r="M473" s="338"/>
    </row>
    <row r="474" spans="1:13" s="148" customFormat="1" x14ac:dyDescent="0.3">
      <c r="B474" s="149"/>
      <c r="C474" s="149"/>
      <c r="D474" s="149"/>
      <c r="E474" s="149"/>
      <c r="F474" s="149"/>
      <c r="G474" s="149"/>
      <c r="H474" s="149"/>
      <c r="I474" s="149"/>
      <c r="K474" s="338"/>
      <c r="L474" s="338"/>
      <c r="M474" s="338"/>
    </row>
    <row r="475" spans="1:13" s="148" customFormat="1" x14ac:dyDescent="0.3">
      <c r="B475" s="149"/>
      <c r="C475" s="149"/>
      <c r="D475" s="149"/>
      <c r="E475" s="149"/>
      <c r="F475" s="149"/>
      <c r="G475" s="149"/>
      <c r="H475" s="149"/>
      <c r="I475" s="149"/>
      <c r="K475" s="338"/>
      <c r="L475" s="338"/>
      <c r="M475" s="338"/>
    </row>
    <row r="476" spans="1:13" s="148" customFormat="1" x14ac:dyDescent="0.3">
      <c r="B476" s="149"/>
      <c r="C476" s="149"/>
      <c r="D476" s="149"/>
      <c r="E476" s="149"/>
      <c r="F476" s="149"/>
      <c r="G476" s="149"/>
      <c r="H476" s="149"/>
      <c r="I476" s="149"/>
      <c r="K476" s="338"/>
      <c r="L476" s="338"/>
      <c r="M476" s="338"/>
    </row>
    <row r="477" spans="1:13" s="148" customFormat="1" x14ac:dyDescent="0.3">
      <c r="B477" s="149"/>
      <c r="C477" s="149"/>
      <c r="D477" s="149"/>
      <c r="E477" s="149"/>
      <c r="F477" s="149"/>
      <c r="G477" s="149"/>
      <c r="H477" s="149"/>
      <c r="I477" s="149"/>
      <c r="K477" s="338"/>
      <c r="L477" s="338"/>
      <c r="M477" s="338"/>
    </row>
    <row r="478" spans="1:13" s="148" customFormat="1" x14ac:dyDescent="0.3">
      <c r="B478" s="149"/>
      <c r="C478" s="149"/>
      <c r="D478" s="149"/>
      <c r="E478" s="149"/>
      <c r="F478" s="149"/>
      <c r="G478" s="149"/>
      <c r="H478" s="149"/>
      <c r="I478" s="149"/>
      <c r="K478" s="338"/>
      <c r="L478" s="338"/>
      <c r="M478" s="338"/>
    </row>
    <row r="479" spans="1:13" s="148" customFormat="1" x14ac:dyDescent="0.3">
      <c r="B479" s="149"/>
      <c r="C479" s="149"/>
      <c r="D479" s="149"/>
      <c r="E479" s="149"/>
      <c r="F479" s="149"/>
      <c r="G479" s="149"/>
      <c r="H479" s="149"/>
      <c r="I479" s="149"/>
      <c r="K479" s="338"/>
      <c r="L479" s="338"/>
      <c r="M479" s="338"/>
    </row>
    <row r="480" spans="1:13" s="148" customFormat="1" x14ac:dyDescent="0.3">
      <c r="A480" s="149"/>
      <c r="B480" s="149"/>
      <c r="C480" s="149"/>
      <c r="D480" s="149"/>
      <c r="E480" s="149"/>
      <c r="F480" s="149"/>
      <c r="G480" s="149"/>
      <c r="H480" s="149"/>
      <c r="I480" s="149"/>
      <c r="K480" s="338"/>
      <c r="L480" s="338"/>
      <c r="M480" s="338"/>
    </row>
    <row r="481" spans="1:13" s="148" customFormat="1" x14ac:dyDescent="0.3">
      <c r="A481" s="149"/>
      <c r="B481" s="149"/>
      <c r="C481" s="149"/>
      <c r="D481" s="149"/>
      <c r="E481" s="149"/>
      <c r="F481" s="149"/>
      <c r="G481" s="149"/>
      <c r="H481" s="149"/>
      <c r="I481" s="149"/>
      <c r="K481" s="338"/>
      <c r="L481" s="338"/>
      <c r="M481" s="338"/>
    </row>
    <row r="482" spans="1:13" s="148" customFormat="1" x14ac:dyDescent="0.3">
      <c r="A482" s="149"/>
      <c r="B482" s="149"/>
      <c r="C482" s="149"/>
      <c r="D482" s="149"/>
      <c r="E482" s="149"/>
      <c r="F482" s="149"/>
      <c r="G482" s="149"/>
      <c r="H482" s="149"/>
      <c r="I482" s="149"/>
      <c r="K482" s="338"/>
      <c r="L482" s="338"/>
      <c r="M482" s="338"/>
    </row>
    <row r="483" spans="1:13" s="148" customFormat="1" x14ac:dyDescent="0.3">
      <c r="A483" s="149"/>
      <c r="B483" s="149"/>
      <c r="C483" s="149"/>
      <c r="D483" s="149"/>
      <c r="E483" s="149"/>
      <c r="F483" s="149"/>
      <c r="G483" s="149"/>
      <c r="H483" s="149"/>
      <c r="I483" s="149"/>
      <c r="K483" s="338"/>
      <c r="L483" s="338"/>
      <c r="M483" s="338"/>
    </row>
    <row r="484" spans="1:13" s="148" customFormat="1" x14ac:dyDescent="0.3">
      <c r="A484" s="149"/>
      <c r="B484" s="149"/>
      <c r="C484" s="149"/>
      <c r="D484" s="149"/>
      <c r="E484" s="149"/>
      <c r="F484" s="149"/>
      <c r="G484" s="149"/>
      <c r="H484" s="149"/>
      <c r="I484" s="149"/>
      <c r="K484" s="338"/>
      <c r="L484" s="338"/>
      <c r="M484" s="338"/>
    </row>
    <row r="485" spans="1:13" s="148" customFormat="1" x14ac:dyDescent="0.3">
      <c r="A485" s="149"/>
      <c r="B485" s="149"/>
      <c r="C485" s="149"/>
      <c r="D485" s="149"/>
      <c r="E485" s="149"/>
      <c r="F485" s="149"/>
      <c r="G485" s="149"/>
      <c r="H485" s="149"/>
      <c r="I485" s="149"/>
      <c r="K485" s="338"/>
      <c r="L485" s="338"/>
      <c r="M485" s="338"/>
    </row>
    <row r="486" spans="1:13" s="148" customFormat="1" x14ac:dyDescent="0.3">
      <c r="A486" s="149"/>
      <c r="B486" s="149"/>
      <c r="C486" s="149"/>
      <c r="D486" s="149"/>
      <c r="E486" s="149"/>
      <c r="F486" s="149"/>
      <c r="G486" s="149"/>
      <c r="H486" s="149"/>
      <c r="I486" s="149"/>
      <c r="K486" s="338"/>
      <c r="L486" s="338"/>
      <c r="M486" s="338"/>
    </row>
    <row r="487" spans="1:13" s="148" customFormat="1" x14ac:dyDescent="0.3">
      <c r="A487" s="149"/>
      <c r="B487" s="149"/>
      <c r="C487" s="149"/>
      <c r="D487" s="149"/>
      <c r="E487" s="149"/>
      <c r="F487" s="149"/>
      <c r="G487" s="149"/>
      <c r="H487" s="149"/>
      <c r="I487" s="149"/>
      <c r="K487" s="338"/>
      <c r="L487" s="338"/>
      <c r="M487" s="338"/>
    </row>
    <row r="488" spans="1:13" s="148" customFormat="1" x14ac:dyDescent="0.3">
      <c r="A488" s="149"/>
      <c r="B488" s="149"/>
      <c r="C488" s="149"/>
      <c r="D488" s="149"/>
      <c r="E488" s="149"/>
      <c r="F488" s="149"/>
      <c r="G488" s="149"/>
      <c r="H488" s="149"/>
      <c r="I488" s="149"/>
      <c r="K488" s="338"/>
      <c r="L488" s="338"/>
      <c r="M488" s="338"/>
    </row>
  </sheetData>
  <sheetProtection algorithmName="SHA-512" hashValue="4WA9g89ZwfaV0cJsGMJYy5hxtjn5imCoRqpUaK78nunwNUQ//QOpboFKM1sXiYdOJW+/bSqj58MCchlsq1PaPA==" saltValue="QCcGyUVJ3vQQ1hrZ5T8vlA==" spinCount="100000" sheet="1" objects="1" scenarios="1"/>
  <mergeCells count="24">
    <mergeCell ref="B8:C8"/>
    <mergeCell ref="A1:D1"/>
    <mergeCell ref="E1:F1"/>
    <mergeCell ref="H1:I1"/>
    <mergeCell ref="B6:C6"/>
    <mergeCell ref="B7:C7"/>
    <mergeCell ref="B9:C9"/>
    <mergeCell ref="B21:D21"/>
    <mergeCell ref="B22:D22"/>
    <mergeCell ref="E22:H22"/>
    <mergeCell ref="B23:D23"/>
    <mergeCell ref="E23:H23"/>
    <mergeCell ref="B13:C13"/>
    <mergeCell ref="A48:A50"/>
    <mergeCell ref="B15:C15"/>
    <mergeCell ref="D25:H25"/>
    <mergeCell ref="A28:C28"/>
    <mergeCell ref="A31:F31"/>
    <mergeCell ref="B32:C32"/>
    <mergeCell ref="A33:A35"/>
    <mergeCell ref="A36:A38"/>
    <mergeCell ref="A39:A41"/>
    <mergeCell ref="A42:A44"/>
    <mergeCell ref="A45:A47"/>
  </mergeCells>
  <conditionalFormatting sqref="E7:E9 E13 E33:E47">
    <cfRule type="expression" dxfId="4" priority="8">
      <formula>$I$3=$H$6</formula>
    </cfRule>
  </conditionalFormatting>
  <conditionalFormatting sqref="F16:F18 I16:I18">
    <cfRule type="beginsWith" dxfId="3" priority="9" operator="beginsWith" text="no">
      <formula>LEFT(F16,LEN("no"))="no"</formula>
    </cfRule>
  </conditionalFormatting>
  <conditionalFormatting sqref="F33:F47">
    <cfRule type="expression" dxfId="2" priority="1">
      <formula>$H$13="no"</formula>
    </cfRule>
  </conditionalFormatting>
  <conditionalFormatting sqref="I13 M14">
    <cfRule type="notContainsBlanks" dxfId="0" priority="3">
      <formula>LEN(TRIM(I13))&gt;0</formula>
    </cfRule>
  </conditionalFormatting>
  <dataValidations count="1">
    <dataValidation type="list" allowBlank="1" showInputMessage="1" showErrorMessage="1" sqref="H13 E13" xr:uid="{068290C4-8000-4A63-A983-75D2C1C20624}">
      <formula1>"No,SI"</formula1>
    </dataValidation>
  </dataValidations>
  <pageMargins left="0.51181102362204722" right="0.51181102362204722" top="0.47244094488188981" bottom="0.35433070866141736" header="0.31496062992125984" footer="0.31496062992125984"/>
  <pageSetup paperSize="9" scale="80" orientation="landscape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2E99C330-6135-4DA1-8D8D-A405A9BBFF65}">
            <xm:f>'Dati generali'!$C$5&lt;3</xm:f>
            <x14:dxf>
              <fill>
                <patternFill>
                  <bgColor rgb="FFFF0000"/>
                </patternFill>
              </fill>
            </x14:dxf>
          </x14:cfRule>
          <xm:sqref>H1:I1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1B45F-D168-409D-AAE3-31CCB4B3CBF4}">
  <sheetPr>
    <tabColor theme="2" tint="-9.9978637043366805E-2"/>
  </sheetPr>
  <dimension ref="A1:P25"/>
  <sheetViews>
    <sheetView showGridLines="0" zoomScale="90" zoomScaleNormal="90" workbookViewId="0">
      <selection activeCell="S8" sqref="S8"/>
    </sheetView>
  </sheetViews>
  <sheetFormatPr defaultRowHeight="14.4" x14ac:dyDescent="0.3"/>
  <cols>
    <col min="1" max="1" width="19.21875" style="84" customWidth="1"/>
    <col min="2" max="2" width="16.109375" customWidth="1"/>
    <col min="3" max="3" width="3.33203125" customWidth="1"/>
    <col min="4" max="4" width="10.6640625" customWidth="1"/>
    <col min="5" max="5" width="2.88671875" customWidth="1"/>
    <col min="6" max="6" width="11.77734375" customWidth="1"/>
    <col min="7" max="7" width="3.88671875" customWidth="1"/>
    <col min="8" max="8" width="3" customWidth="1"/>
    <col min="9" max="9" width="11.33203125" customWidth="1"/>
    <col min="10" max="10" width="4.88671875" customWidth="1"/>
    <col min="11" max="11" width="9.33203125" customWidth="1"/>
    <col min="14" max="14" width="1.6640625" customWidth="1"/>
    <col min="15" max="15" width="1.33203125" customWidth="1"/>
    <col min="16" max="16" width="0.77734375" customWidth="1"/>
    <col min="27" max="27" width="3.33203125" customWidth="1"/>
  </cols>
  <sheetData>
    <row r="1" spans="1:16" x14ac:dyDescent="0.3">
      <c r="A1" s="673" t="s">
        <v>343</v>
      </c>
      <c r="B1" s="674"/>
      <c r="C1" s="674"/>
      <c r="D1" s="674"/>
      <c r="E1" s="674"/>
      <c r="F1" s="675"/>
      <c r="G1" s="14"/>
      <c r="H1" s="14"/>
      <c r="I1" s="14"/>
      <c r="J1" s="14"/>
      <c r="K1" s="14"/>
      <c r="L1" s="14"/>
      <c r="M1" s="14"/>
      <c r="N1" s="14"/>
      <c r="O1" s="14"/>
      <c r="P1" s="14"/>
    </row>
    <row r="2" spans="1:16" ht="7.2" customHeight="1" x14ac:dyDescent="0.3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</row>
    <row r="3" spans="1:16" x14ac:dyDescent="0.3">
      <c r="A3" s="342" t="s">
        <v>344</v>
      </c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14"/>
      <c r="N3" s="14"/>
      <c r="O3" s="14"/>
      <c r="P3" s="14"/>
    </row>
    <row r="4" spans="1:16" x14ac:dyDescent="0.3">
      <c r="A4" s="538" t="s">
        <v>345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14"/>
      <c r="N4" s="14"/>
      <c r="O4" s="14"/>
      <c r="P4" s="14"/>
    </row>
    <row r="5" spans="1:16" x14ac:dyDescent="0.3">
      <c r="A5" s="335" t="s">
        <v>346</v>
      </c>
      <c r="B5" s="335"/>
      <c r="C5" s="335"/>
      <c r="D5" s="335"/>
      <c r="E5" s="335"/>
      <c r="F5" s="335"/>
      <c r="G5" s="335"/>
      <c r="H5" s="335"/>
      <c r="I5" s="342"/>
      <c r="J5" s="342"/>
      <c r="K5" s="342"/>
      <c r="L5" s="342"/>
      <c r="M5" s="14"/>
      <c r="N5" s="14"/>
      <c r="O5" s="14"/>
      <c r="P5" s="14"/>
    </row>
    <row r="6" spans="1:16" x14ac:dyDescent="0.3">
      <c r="A6" s="335" t="s">
        <v>347</v>
      </c>
      <c r="B6" s="335"/>
      <c r="C6" s="335"/>
      <c r="D6" s="335"/>
      <c r="E6" s="335"/>
      <c r="F6" s="335"/>
      <c r="G6" s="335"/>
      <c r="H6" s="335"/>
      <c r="I6" s="342"/>
      <c r="J6" s="342"/>
      <c r="K6" s="342"/>
      <c r="L6" s="342"/>
      <c r="M6" s="14"/>
      <c r="N6" s="14"/>
      <c r="O6" s="14"/>
      <c r="P6" s="14"/>
    </row>
    <row r="7" spans="1:16" x14ac:dyDescent="0.3">
      <c r="A7" s="538" t="s">
        <v>349</v>
      </c>
      <c r="B7" s="538"/>
      <c r="C7" s="538"/>
      <c r="D7" s="538"/>
      <c r="E7" s="538"/>
      <c r="F7" s="538"/>
      <c r="G7" s="538"/>
      <c r="H7" s="538"/>
      <c r="I7" s="342"/>
      <c r="J7" s="342"/>
      <c r="K7" s="342"/>
      <c r="L7" s="342"/>
      <c r="M7" s="14"/>
      <c r="N7" s="14"/>
      <c r="O7" s="14"/>
      <c r="P7" s="14"/>
    </row>
    <row r="8" spans="1:16" x14ac:dyDescent="0.3">
      <c r="A8" s="539" t="s">
        <v>266</v>
      </c>
      <c r="B8" s="539"/>
      <c r="C8" s="539"/>
      <c r="D8" s="539"/>
      <c r="E8" s="539"/>
      <c r="F8" s="539"/>
      <c r="G8" s="539"/>
      <c r="H8" s="539"/>
      <c r="I8" s="342"/>
      <c r="J8" s="342"/>
      <c r="K8" s="342"/>
      <c r="L8" s="342"/>
      <c r="M8" s="14"/>
      <c r="N8" s="14"/>
      <c r="O8" s="14"/>
      <c r="P8" s="14"/>
    </row>
    <row r="9" spans="1:16" ht="15" thickBot="1" x14ac:dyDescent="0.35">
      <c r="A9" s="81"/>
      <c r="B9" s="80"/>
      <c r="C9" s="80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</row>
    <row r="10" spans="1:16" ht="15" thickBot="1" x14ac:dyDescent="0.35">
      <c r="A10" s="268" t="s">
        <v>199</v>
      </c>
      <c r="B10" s="269" t="s">
        <v>200</v>
      </c>
      <c r="C10" s="275"/>
      <c r="D10" s="276">
        <f>'Dati generali'!E3-1</f>
        <v>2021</v>
      </c>
      <c r="E10" s="274"/>
      <c r="F10" s="285">
        <f>D10+1</f>
        <v>2022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</row>
    <row r="11" spans="1:16" ht="14.4" customHeight="1" x14ac:dyDescent="0.3">
      <c r="A11" s="101" t="s">
        <v>309</v>
      </c>
      <c r="B11" s="697" t="s">
        <v>207</v>
      </c>
      <c r="C11" s="277" t="s">
        <v>348</v>
      </c>
      <c r="D11" s="278">
        <v>250</v>
      </c>
      <c r="E11" s="277" t="s">
        <v>348</v>
      </c>
      <c r="F11" s="283">
        <v>250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</row>
    <row r="12" spans="1:16" ht="14.4" customHeight="1" x14ac:dyDescent="0.3">
      <c r="A12" s="102" t="s">
        <v>203</v>
      </c>
      <c r="B12" s="529"/>
      <c r="C12" s="281" t="s">
        <v>348</v>
      </c>
      <c r="D12" s="282">
        <v>20000000</v>
      </c>
      <c r="E12" s="281" t="s">
        <v>348</v>
      </c>
      <c r="F12" s="284">
        <v>20000000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</row>
    <row r="13" spans="1:16" x14ac:dyDescent="0.3">
      <c r="A13" s="102" t="s">
        <v>204</v>
      </c>
      <c r="B13" s="530"/>
      <c r="C13" s="279" t="s">
        <v>348</v>
      </c>
      <c r="D13" s="280">
        <v>40000000</v>
      </c>
      <c r="E13" s="279" t="s">
        <v>348</v>
      </c>
      <c r="F13" s="284">
        <v>40000000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</row>
    <row r="14" spans="1:16" ht="9" customHeight="1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4.4" customHeight="1" x14ac:dyDescent="0.3">
      <c r="A15" s="653" t="s">
        <v>351</v>
      </c>
      <c r="B15" s="654"/>
      <c r="C15" s="654"/>
      <c r="D15" s="654"/>
      <c r="E15" s="654"/>
      <c r="F15" s="654"/>
      <c r="G15" s="654"/>
      <c r="H15" s="654"/>
      <c r="I15" s="654"/>
      <c r="J15" s="654"/>
      <c r="K15" s="654"/>
      <c r="L15" s="654"/>
      <c r="M15" s="655"/>
      <c r="N15" s="14"/>
      <c r="O15" s="14"/>
      <c r="P15" s="14"/>
    </row>
    <row r="16" spans="1:16" x14ac:dyDescent="0.3">
      <c r="A16" s="513"/>
      <c r="B16" s="514"/>
      <c r="C16" s="514"/>
      <c r="D16" s="514"/>
      <c r="E16" s="514"/>
      <c r="F16" s="514"/>
      <c r="G16" s="514"/>
      <c r="H16" s="514"/>
      <c r="I16" s="514"/>
      <c r="J16" s="514"/>
      <c r="K16" s="514"/>
      <c r="L16" s="514"/>
      <c r="M16" s="515"/>
      <c r="N16" s="14"/>
      <c r="O16" s="14"/>
      <c r="P16" s="14"/>
    </row>
    <row r="17" spans="1:16" x14ac:dyDescent="0.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</row>
    <row r="18" spans="1:16" x14ac:dyDescent="0.3">
      <c r="A18" s="343" t="s">
        <v>350</v>
      </c>
      <c r="B18" s="344"/>
      <c r="C18" s="344"/>
      <c r="D18" s="344"/>
      <c r="E18" s="344"/>
      <c r="F18" s="344"/>
      <c r="G18" s="344"/>
      <c r="H18" s="344"/>
      <c r="I18" s="344"/>
      <c r="J18" s="344"/>
      <c r="K18" s="344"/>
      <c r="L18" s="344"/>
      <c r="M18" s="345"/>
      <c r="N18" s="14"/>
      <c r="O18" s="14"/>
      <c r="P18" s="14"/>
    </row>
    <row r="19" spans="1:16" x14ac:dyDescent="0.3">
      <c r="A19" s="510" t="s">
        <v>352</v>
      </c>
      <c r="B19" s="511"/>
      <c r="C19" s="511"/>
      <c r="D19" s="511"/>
      <c r="E19" s="511"/>
      <c r="F19" s="511"/>
      <c r="G19" s="511"/>
      <c r="H19" s="511"/>
      <c r="I19" s="511"/>
      <c r="J19" s="511"/>
      <c r="K19" s="511"/>
      <c r="L19" s="511"/>
      <c r="M19" s="512"/>
      <c r="N19" s="14"/>
      <c r="O19" s="14"/>
      <c r="P19" s="14"/>
    </row>
    <row r="20" spans="1:16" x14ac:dyDescent="0.3">
      <c r="A20" s="513"/>
      <c r="B20" s="514"/>
      <c r="C20" s="514"/>
      <c r="D20" s="514"/>
      <c r="E20" s="514"/>
      <c r="F20" s="514"/>
      <c r="G20" s="514"/>
      <c r="H20" s="514"/>
      <c r="I20" s="514"/>
      <c r="J20" s="514"/>
      <c r="K20" s="514"/>
      <c r="L20" s="514"/>
      <c r="M20" s="515"/>
      <c r="N20" s="14"/>
      <c r="O20" s="14"/>
      <c r="P20" s="14"/>
    </row>
    <row r="21" spans="1:16" x14ac:dyDescent="0.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</row>
    <row r="22" spans="1:16" x14ac:dyDescent="0.3">
      <c r="A22" s="698" t="s">
        <v>38</v>
      </c>
      <c r="B22" s="637" t="s">
        <v>353</v>
      </c>
      <c r="C22" s="638"/>
      <c r="D22" s="638"/>
      <c r="E22" s="638"/>
      <c r="F22" s="638"/>
      <c r="G22" s="638"/>
      <c r="H22" s="638"/>
      <c r="I22" s="638"/>
      <c r="J22" s="638"/>
      <c r="K22" s="638"/>
      <c r="L22" s="638"/>
      <c r="M22" s="639"/>
      <c r="N22" s="14"/>
      <c r="O22" s="14"/>
      <c r="P22" s="14"/>
    </row>
    <row r="23" spans="1:16" ht="14.4" customHeight="1" x14ac:dyDescent="0.3">
      <c r="A23" s="699"/>
      <c r="B23" s="640" t="s">
        <v>354</v>
      </c>
      <c r="C23" s="641"/>
      <c r="D23" s="641"/>
      <c r="E23" s="641"/>
      <c r="F23" s="641"/>
      <c r="G23" s="641"/>
      <c r="H23" s="641"/>
      <c r="I23" s="641"/>
      <c r="J23" s="641"/>
      <c r="K23" s="641"/>
      <c r="L23" s="641"/>
      <c r="M23" s="642"/>
      <c r="N23" s="14"/>
      <c r="O23" s="14"/>
      <c r="P23" s="14"/>
    </row>
    <row r="24" spans="1:16" x14ac:dyDescent="0.3">
      <c r="A24" s="700"/>
      <c r="B24" s="633"/>
      <c r="C24" s="634"/>
      <c r="D24" s="634"/>
      <c r="E24" s="634"/>
      <c r="F24" s="634"/>
      <c r="G24" s="634"/>
      <c r="H24" s="634"/>
      <c r="I24" s="634"/>
      <c r="J24" s="634"/>
      <c r="K24" s="634"/>
      <c r="L24" s="634"/>
      <c r="M24" s="635"/>
      <c r="N24" s="14"/>
      <c r="O24" s="14"/>
      <c r="P24" s="14"/>
    </row>
    <row r="25" spans="1:16" x14ac:dyDescent="0.3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</row>
  </sheetData>
  <sheetProtection algorithmName="SHA-512" hashValue="IdTah1Z6oBaQlaunirpyRjSRzG6y/yMROiBO+gO3h6Kz566d5JF/tlQ1U/osbX22EMHq/nkjNzn6EghiD/0lrg==" saltValue="78SRUM043qVvKySLEwtCgA==" spinCount="100000" sheet="1" objects="1" scenarios="1"/>
  <mergeCells count="10">
    <mergeCell ref="A1:F1"/>
    <mergeCell ref="B22:M22"/>
    <mergeCell ref="B23:M24"/>
    <mergeCell ref="A7:H7"/>
    <mergeCell ref="A8:H8"/>
    <mergeCell ref="A4:L4"/>
    <mergeCell ref="B11:B13"/>
    <mergeCell ref="A15:M16"/>
    <mergeCell ref="A19:M20"/>
    <mergeCell ref="A22:A24"/>
  </mergeCells>
  <pageMargins left="0.70866141732283472" right="0.70866141732283472" top="0.74803149606299213" bottom="0.74803149606299213" header="0.31496062992125984" footer="0.31496062992125984"/>
  <pageSetup paperSize="9" scale="90" orientation="landscape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43ABD-63AB-44BC-A916-3252DD201D76}">
  <dimension ref="A1:G18"/>
  <sheetViews>
    <sheetView showGridLines="0" workbookViewId="0">
      <selection activeCell="T41" sqref="T41"/>
    </sheetView>
  </sheetViews>
  <sheetFormatPr defaultRowHeight="12" x14ac:dyDescent="0.25"/>
  <cols>
    <col min="1" max="1" width="6.88671875" style="100" customWidth="1"/>
    <col min="2" max="2" width="4.21875" style="100" customWidth="1"/>
    <col min="3" max="3" width="13.21875" style="100" customWidth="1"/>
    <col min="4" max="4" width="8.44140625" style="100" customWidth="1"/>
    <col min="5" max="5" width="10.109375" style="100" customWidth="1"/>
    <col min="6" max="6" width="10" style="100" customWidth="1"/>
    <col min="7" max="7" width="7.109375" style="100" customWidth="1"/>
    <col min="8" max="16384" width="8.88671875" style="100"/>
  </cols>
  <sheetData>
    <row r="1" spans="1:7" x14ac:dyDescent="0.25">
      <c r="A1" s="96"/>
      <c r="B1" s="108"/>
      <c r="C1" s="108"/>
      <c r="D1" s="108"/>
      <c r="E1" s="108"/>
      <c r="F1" s="108"/>
      <c r="G1" s="96"/>
    </row>
    <row r="2" spans="1:7" x14ac:dyDescent="0.25">
      <c r="A2" s="96"/>
      <c r="B2" s="701" t="s">
        <v>279</v>
      </c>
      <c r="C2" s="702"/>
      <c r="D2" s="109" t="s">
        <v>14</v>
      </c>
      <c r="E2" s="109" t="s">
        <v>114</v>
      </c>
      <c r="F2" s="109" t="s">
        <v>115</v>
      </c>
      <c r="G2" s="96"/>
    </row>
    <row r="3" spans="1:7" x14ac:dyDescent="0.25">
      <c r="A3" s="96"/>
      <c r="B3" s="109">
        <v>1</v>
      </c>
      <c r="C3" s="110" t="s">
        <v>171</v>
      </c>
      <c r="D3" s="111">
        <f>'3a PMI Norme'!D9</f>
        <v>10</v>
      </c>
      <c r="E3" s="112">
        <f>'3a PMI Norme'!F9</f>
        <v>2000000</v>
      </c>
      <c r="F3" s="112">
        <f>'3a PMI Norme'!I9</f>
        <v>2000000</v>
      </c>
      <c r="G3" s="96"/>
    </row>
    <row r="4" spans="1:7" x14ac:dyDescent="0.25">
      <c r="A4" s="96"/>
      <c r="B4" s="109">
        <v>2</v>
      </c>
      <c r="C4" s="110" t="s">
        <v>172</v>
      </c>
      <c r="D4" s="111">
        <f>'3a PMI Norme'!D10</f>
        <v>50</v>
      </c>
      <c r="E4" s="112">
        <f>'3a PMI Norme'!F10</f>
        <v>10000000</v>
      </c>
      <c r="F4" s="112">
        <f>'3a PMI Norme'!I10</f>
        <v>10000000</v>
      </c>
      <c r="G4" s="96"/>
    </row>
    <row r="5" spans="1:7" x14ac:dyDescent="0.25">
      <c r="A5" s="96"/>
      <c r="B5" s="109">
        <v>3</v>
      </c>
      <c r="C5" s="110" t="s">
        <v>173</v>
      </c>
      <c r="D5" s="111">
        <f>'3a PMI Norme'!D11</f>
        <v>250</v>
      </c>
      <c r="E5" s="112">
        <f>'3a PMI Norme'!F11</f>
        <v>50000000</v>
      </c>
      <c r="F5" s="112">
        <f>'3a PMI Norme'!I11</f>
        <v>43000000</v>
      </c>
      <c r="G5" s="96"/>
    </row>
    <row r="6" spans="1:7" x14ac:dyDescent="0.25">
      <c r="A6" s="96"/>
      <c r="B6" s="109">
        <v>4</v>
      </c>
      <c r="C6" s="110" t="s">
        <v>174</v>
      </c>
      <c r="D6" s="110"/>
      <c r="E6" s="110"/>
      <c r="F6" s="110"/>
      <c r="G6" s="96"/>
    </row>
    <row r="7" spans="1:7" x14ac:dyDescent="0.25">
      <c r="A7" s="96"/>
      <c r="B7" s="108"/>
      <c r="C7" s="108"/>
      <c r="D7" s="108"/>
      <c r="E7" s="108"/>
      <c r="F7" s="108"/>
      <c r="G7" s="96"/>
    </row>
    <row r="8" spans="1:7" x14ac:dyDescent="0.25">
      <c r="A8" s="96"/>
      <c r="B8" s="701" t="s">
        <v>278</v>
      </c>
      <c r="C8" s="702"/>
      <c r="D8" s="109" t="s">
        <v>14</v>
      </c>
      <c r="E8" s="109" t="s">
        <v>114</v>
      </c>
      <c r="F8" s="109" t="s">
        <v>115</v>
      </c>
      <c r="G8" s="96"/>
    </row>
    <row r="9" spans="1:7" x14ac:dyDescent="0.25">
      <c r="A9" s="96"/>
      <c r="B9" s="109">
        <v>1</v>
      </c>
      <c r="C9" s="271" t="s">
        <v>282</v>
      </c>
      <c r="D9" s="111">
        <f>'1a Bil Norme'!F24</f>
        <v>5</v>
      </c>
      <c r="E9" s="112">
        <f>'1a Bil Norme'!F26</f>
        <v>350000</v>
      </c>
      <c r="F9" s="112">
        <f>'1a Bil Norme'!F25</f>
        <v>175000</v>
      </c>
      <c r="G9" s="96"/>
    </row>
    <row r="10" spans="1:7" x14ac:dyDescent="0.25">
      <c r="A10" s="96"/>
      <c r="B10" s="109">
        <v>2</v>
      </c>
      <c r="C10" s="271" t="s">
        <v>283</v>
      </c>
      <c r="D10" s="111">
        <f>'1a Bil Norme'!F11</f>
        <v>50</v>
      </c>
      <c r="E10" s="112">
        <f>'1a Bil Norme'!F13</f>
        <v>8800000</v>
      </c>
      <c r="F10" s="112">
        <f>'1a Bil Norme'!F12</f>
        <v>4400000</v>
      </c>
      <c r="G10" s="96"/>
    </row>
    <row r="11" spans="1:7" x14ac:dyDescent="0.25">
      <c r="A11" s="96"/>
      <c r="B11" s="109">
        <v>3</v>
      </c>
      <c r="C11" s="286" t="s">
        <v>284</v>
      </c>
      <c r="D11" s="287"/>
      <c r="E11" s="287"/>
      <c r="F11" s="272"/>
      <c r="G11" s="96"/>
    </row>
    <row r="12" spans="1:7" x14ac:dyDescent="0.25">
      <c r="A12" s="96"/>
      <c r="B12" s="108"/>
      <c r="C12" s="108"/>
      <c r="D12" s="108"/>
      <c r="E12" s="108"/>
      <c r="F12" s="108"/>
      <c r="G12" s="96"/>
    </row>
    <row r="13" spans="1:7" x14ac:dyDescent="0.25">
      <c r="A13" s="96"/>
      <c r="B13" s="701" t="s">
        <v>198</v>
      </c>
      <c r="C13" s="702"/>
      <c r="D13" s="109" t="s">
        <v>14</v>
      </c>
      <c r="E13" s="109" t="s">
        <v>114</v>
      </c>
      <c r="F13" s="109" t="s">
        <v>115</v>
      </c>
      <c r="G13" s="96"/>
    </row>
    <row r="14" spans="1:7" x14ac:dyDescent="0.25">
      <c r="A14" s="96"/>
      <c r="B14" s="108"/>
      <c r="C14" s="108"/>
      <c r="D14" s="111">
        <f>'2a OrgContr Norme'!F13</f>
        <v>20</v>
      </c>
      <c r="E14" s="112">
        <f>'2a OrgContr Norme'!F15</f>
        <v>4000000</v>
      </c>
      <c r="F14" s="112">
        <f>'2a OrgContr Norme'!F14</f>
        <v>4000000</v>
      </c>
      <c r="G14" s="96"/>
    </row>
    <row r="15" spans="1:7" x14ac:dyDescent="0.25">
      <c r="A15" s="96"/>
      <c r="B15" s="108"/>
      <c r="C15" s="108"/>
      <c r="D15" s="108"/>
      <c r="E15" s="108"/>
      <c r="F15" s="108"/>
      <c r="G15" s="96"/>
    </row>
    <row r="16" spans="1:7" x14ac:dyDescent="0.25">
      <c r="A16" s="96"/>
      <c r="B16" s="701" t="s">
        <v>355</v>
      </c>
      <c r="C16" s="702"/>
      <c r="D16" s="109" t="s">
        <v>14</v>
      </c>
      <c r="E16" s="109" t="s">
        <v>114</v>
      </c>
      <c r="F16" s="109" t="s">
        <v>115</v>
      </c>
      <c r="G16" s="96"/>
    </row>
    <row r="17" spans="1:7" x14ac:dyDescent="0.25">
      <c r="A17" s="96"/>
      <c r="B17" s="108"/>
      <c r="C17" s="108"/>
      <c r="D17" s="111">
        <f>'4a Norma Consol'!F11</f>
        <v>250</v>
      </c>
      <c r="E17" s="112">
        <f>'4a Norma Consol'!F12</f>
        <v>20000000</v>
      </c>
      <c r="F17" s="112">
        <f>'4a Norma Consol'!F13</f>
        <v>40000000</v>
      </c>
      <c r="G17" s="96"/>
    </row>
    <row r="18" spans="1:7" x14ac:dyDescent="0.25">
      <c r="A18" s="96"/>
      <c r="B18" s="96"/>
      <c r="C18" s="96"/>
      <c r="D18" s="96"/>
      <c r="E18" s="96"/>
      <c r="F18" s="96"/>
      <c r="G18" s="96"/>
    </row>
  </sheetData>
  <sheetProtection algorithmName="SHA-512" hashValue="HrFTHe7lNtyzJOUkkAZF3/KLvPVkXMzbhdGH92dhxS674sxw9iL4j4EjRJQ0prm8LfNSwgOEw6T/hqqdNJ7nVQ==" saltValue="0eOJubDebvOigLoYEbTJjA==" spinCount="100000" sheet="1" objects="1" scenarios="1"/>
  <mergeCells count="4">
    <mergeCell ref="B2:C2"/>
    <mergeCell ref="B8:C8"/>
    <mergeCell ref="B13:C13"/>
    <mergeCell ref="B16:C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B46D8-8AB0-4C56-BC57-1BEFA922A418}">
  <dimension ref="A1:N21"/>
  <sheetViews>
    <sheetView showGridLines="0" workbookViewId="0">
      <selection activeCell="B3" sqref="B3"/>
    </sheetView>
  </sheetViews>
  <sheetFormatPr defaultRowHeight="14.4" x14ac:dyDescent="0.3"/>
  <cols>
    <col min="1" max="1" width="4.44140625" style="84" customWidth="1"/>
    <col min="2" max="2" width="25.77734375" customWidth="1"/>
    <col min="3" max="3" width="3.33203125" customWidth="1"/>
    <col min="4" max="4" width="8" customWidth="1"/>
    <col min="5" max="5" width="9.21875" customWidth="1"/>
    <col min="6" max="6" width="13.6640625" customWidth="1"/>
    <col min="7" max="7" width="8.33203125" customWidth="1"/>
    <col min="8" max="8" width="4.88671875" customWidth="1"/>
    <col min="9" max="9" width="9.33203125" customWidth="1"/>
    <col min="12" max="12" width="2.44140625" customWidth="1"/>
    <col min="13" max="13" width="0.77734375" customWidth="1"/>
    <col min="14" max="14" width="1.109375" customWidth="1"/>
    <col min="25" max="25" width="3.33203125" customWidth="1"/>
  </cols>
  <sheetData>
    <row r="1" spans="1:14" ht="15" thickBot="1" x14ac:dyDescent="0.35">
      <c r="A1" s="431" t="s">
        <v>95</v>
      </c>
      <c r="B1" s="432"/>
      <c r="C1" s="432"/>
      <c r="D1" s="432"/>
      <c r="E1" s="433"/>
      <c r="F1" s="66"/>
      <c r="G1" s="66"/>
      <c r="H1" s="66"/>
      <c r="I1" s="66"/>
      <c r="J1" s="66"/>
      <c r="K1" s="66"/>
      <c r="L1" s="14"/>
      <c r="M1" s="14"/>
      <c r="N1" s="14"/>
    </row>
    <row r="2" spans="1:14" ht="15" thickBot="1" x14ac:dyDescent="0.35">
      <c r="A2" s="81"/>
      <c r="B2" s="66"/>
      <c r="C2" s="66"/>
      <c r="D2" s="66"/>
      <c r="E2" s="66"/>
      <c r="F2" s="66"/>
      <c r="G2" s="66"/>
      <c r="H2" s="66"/>
      <c r="I2" s="66"/>
      <c r="J2" s="66"/>
      <c r="K2" s="66"/>
      <c r="L2" s="14"/>
      <c r="M2" s="14"/>
      <c r="N2" s="14"/>
    </row>
    <row r="3" spans="1:14" ht="15" thickBot="1" x14ac:dyDescent="0.35">
      <c r="A3" s="81"/>
      <c r="B3" s="77"/>
      <c r="C3" s="77"/>
      <c r="D3" s="76" t="s">
        <v>96</v>
      </c>
      <c r="E3" s="67">
        <v>2022</v>
      </c>
      <c r="F3" s="71"/>
      <c r="G3" s="66"/>
      <c r="H3" s="66"/>
      <c r="I3" s="66"/>
      <c r="J3" s="66"/>
      <c r="K3" s="66"/>
      <c r="L3" s="14"/>
      <c r="M3" s="14"/>
      <c r="N3" s="14"/>
    </row>
    <row r="4" spans="1:14" ht="7.8" customHeight="1" thickBot="1" x14ac:dyDescent="0.35">
      <c r="A4" s="81"/>
      <c r="B4" s="66"/>
      <c r="C4" s="66"/>
      <c r="D4" s="66"/>
      <c r="E4" s="66"/>
      <c r="F4" s="66"/>
      <c r="G4" s="66"/>
      <c r="H4" s="66"/>
      <c r="I4" s="66"/>
      <c r="J4" s="66"/>
      <c r="K4" s="66"/>
      <c r="L4" s="14"/>
      <c r="M4" s="14"/>
      <c r="N4" s="14"/>
    </row>
    <row r="5" spans="1:14" ht="15" thickBot="1" x14ac:dyDescent="0.35">
      <c r="A5" s="81"/>
      <c r="B5" s="75" t="s">
        <v>254</v>
      </c>
      <c r="C5" s="67">
        <v>2</v>
      </c>
      <c r="D5" s="71" t="str">
        <f>IF(C5=1,"Persona fisica",IF(C5=2,"Società di persone","Società di capitali"))</f>
        <v>Società di persone</v>
      </c>
      <c r="E5" s="66"/>
      <c r="F5" s="66"/>
      <c r="G5" s="66"/>
      <c r="H5" s="66"/>
      <c r="I5" s="66"/>
      <c r="J5" s="66"/>
      <c r="K5" s="66"/>
      <c r="L5" s="14"/>
      <c r="M5" s="14"/>
      <c r="N5" s="14"/>
    </row>
    <row r="6" spans="1:14" x14ac:dyDescent="0.3">
      <c r="A6" s="81"/>
      <c r="B6" s="66"/>
      <c r="C6" s="66"/>
      <c r="D6" s="66"/>
      <c r="E6" s="66"/>
      <c r="F6" s="66"/>
      <c r="G6" s="66"/>
      <c r="H6" s="66"/>
      <c r="I6" s="66"/>
      <c r="J6" s="66"/>
      <c r="K6" s="66"/>
      <c r="L6" s="14"/>
      <c r="M6" s="14"/>
      <c r="N6" s="14"/>
    </row>
    <row r="7" spans="1:14" ht="15" thickBot="1" x14ac:dyDescent="0.35">
      <c r="A7" s="81"/>
      <c r="B7" s="73" t="str">
        <f>IF(C5&lt;2,"","Sogg. diverso da persona fisica:")</f>
        <v>Sogg. diverso da persona fisica:</v>
      </c>
      <c r="C7" s="72"/>
      <c r="D7" s="72"/>
      <c r="E7" s="66"/>
      <c r="F7" s="66"/>
      <c r="G7" s="66"/>
      <c r="H7" s="66"/>
      <c r="I7" s="66"/>
      <c r="J7" s="66"/>
      <c r="K7" s="66"/>
      <c r="L7" s="14"/>
      <c r="M7" s="14"/>
      <c r="N7" s="14"/>
    </row>
    <row r="8" spans="1:14" x14ac:dyDescent="0.3">
      <c r="A8" s="81"/>
      <c r="B8" s="71" t="str">
        <f>IF(C5&lt;2,"","Denom./Rag. sociale")</f>
        <v>Denom./Rag. sociale</v>
      </c>
      <c r="C8" s="71"/>
      <c r="D8" s="436" t="s">
        <v>94</v>
      </c>
      <c r="E8" s="437"/>
      <c r="F8" s="438"/>
      <c r="G8" s="71"/>
      <c r="H8" s="66"/>
      <c r="I8" s="66"/>
      <c r="J8" s="66"/>
      <c r="K8" s="66"/>
      <c r="L8" s="14"/>
      <c r="M8" s="14"/>
      <c r="N8" s="14"/>
    </row>
    <row r="9" spans="1:14" ht="15" thickBot="1" x14ac:dyDescent="0.35">
      <c r="A9" s="81"/>
      <c r="B9" s="71" t="str">
        <f>IF(C5&lt;2,"","Sede Legale")</f>
        <v>Sede Legale</v>
      </c>
      <c r="C9" s="71"/>
      <c r="D9" s="439" t="s">
        <v>93</v>
      </c>
      <c r="E9" s="440"/>
      <c r="F9" s="441"/>
      <c r="G9" s="71"/>
      <c r="H9" s="66"/>
      <c r="I9" s="66"/>
      <c r="J9" s="66"/>
      <c r="K9" s="66"/>
      <c r="L9" s="14"/>
      <c r="M9" s="14"/>
      <c r="N9" s="14"/>
    </row>
    <row r="10" spans="1:14" ht="15" thickBot="1" x14ac:dyDescent="0.35">
      <c r="A10" s="81"/>
      <c r="B10" s="71" t="str">
        <f>IF(C5&lt;2,"","Città")</f>
        <v>Città</v>
      </c>
      <c r="C10" s="71"/>
      <c r="D10" s="425" t="s">
        <v>92</v>
      </c>
      <c r="E10" s="426"/>
      <c r="F10" s="427"/>
      <c r="G10" s="74" t="str">
        <f>IF(C5&lt;2,"","Provincia")</f>
        <v>Provincia</v>
      </c>
      <c r="H10" s="70" t="s">
        <v>91</v>
      </c>
      <c r="I10" s="74" t="str">
        <f>IF(C5&lt;2,"","Cap")</f>
        <v>Cap</v>
      </c>
      <c r="J10" s="68">
        <v>35121</v>
      </c>
      <c r="K10" s="66"/>
      <c r="L10" s="14"/>
      <c r="M10" s="14"/>
      <c r="N10" s="14"/>
    </row>
    <row r="11" spans="1:14" ht="6.6" customHeight="1" x14ac:dyDescent="0.3">
      <c r="A11" s="81"/>
      <c r="B11" s="71"/>
      <c r="C11" s="71"/>
      <c r="D11" s="71"/>
      <c r="E11" s="66"/>
      <c r="F11" s="66"/>
      <c r="G11" s="66"/>
      <c r="H11" s="66"/>
      <c r="I11" s="66"/>
      <c r="J11" s="66"/>
      <c r="K11" s="66"/>
      <c r="L11" s="14"/>
      <c r="M11" s="14"/>
      <c r="N11" s="14"/>
    </row>
    <row r="12" spans="1:14" ht="15" thickBot="1" x14ac:dyDescent="0.35">
      <c r="A12" s="81"/>
      <c r="B12" s="73" t="str">
        <f>IF(C5&gt;1,"","Persona fisica:")</f>
        <v/>
      </c>
      <c r="C12" s="72"/>
      <c r="D12" s="72"/>
      <c r="E12" s="66"/>
      <c r="F12" s="66"/>
      <c r="G12" s="66"/>
      <c r="H12" s="66"/>
      <c r="I12" s="66"/>
      <c r="J12" s="66"/>
      <c r="K12" s="66"/>
      <c r="L12" s="14"/>
      <c r="M12" s="14"/>
      <c r="N12" s="14"/>
    </row>
    <row r="13" spans="1:14" ht="15" thickBot="1" x14ac:dyDescent="0.35">
      <c r="A13" s="81"/>
      <c r="B13" s="71" t="str">
        <f>IF(C5&gt;1,"","Cognome:")</f>
        <v/>
      </c>
      <c r="C13" s="71"/>
      <c r="D13" s="442" t="s">
        <v>90</v>
      </c>
      <c r="E13" s="443"/>
      <c r="F13" s="444"/>
      <c r="G13" s="69"/>
      <c r="H13" s="78" t="str">
        <f>IF(C5&gt;1,"","Nome")</f>
        <v/>
      </c>
      <c r="I13" s="428" t="s">
        <v>89</v>
      </c>
      <c r="J13" s="429"/>
      <c r="K13" s="430"/>
      <c r="L13" s="14"/>
      <c r="M13" s="14"/>
      <c r="N13" s="14"/>
    </row>
    <row r="14" spans="1:14" ht="15" thickBot="1" x14ac:dyDescent="0.35">
      <c r="A14" s="81"/>
      <c r="B14" s="71" t="str">
        <f>IF(C5&gt;1,"","Domicilio")</f>
        <v/>
      </c>
      <c r="C14" s="71"/>
      <c r="D14" s="439" t="s">
        <v>88</v>
      </c>
      <c r="E14" s="440"/>
      <c r="F14" s="441"/>
      <c r="G14" s="69"/>
      <c r="H14" s="69"/>
      <c r="I14" s="69"/>
      <c r="J14" s="69"/>
      <c r="K14" s="69"/>
      <c r="L14" s="14"/>
      <c r="M14" s="14"/>
      <c r="N14" s="14"/>
    </row>
    <row r="15" spans="1:14" ht="15" thickBot="1" x14ac:dyDescent="0.35">
      <c r="A15" s="81"/>
      <c r="B15" s="71" t="str">
        <f>IF(C5&gt;1,"","Città")</f>
        <v/>
      </c>
      <c r="C15" s="71"/>
      <c r="D15" s="425" t="s">
        <v>87</v>
      </c>
      <c r="E15" s="426"/>
      <c r="F15" s="427"/>
      <c r="G15" s="78" t="str">
        <f>IF(C5&gt;1,"","Provincia")</f>
        <v/>
      </c>
      <c r="H15" s="70" t="s">
        <v>86</v>
      </c>
      <c r="I15" s="79" t="str">
        <f>IF(C5&gt;1,"","Cap")</f>
        <v/>
      </c>
      <c r="J15" s="68">
        <v>37100</v>
      </c>
      <c r="K15" s="14"/>
      <c r="L15" s="14"/>
      <c r="M15" s="14"/>
      <c r="N15" s="14"/>
    </row>
    <row r="16" spans="1:14" ht="15" thickBot="1" x14ac:dyDescent="0.35">
      <c r="A16" s="81"/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14"/>
      <c r="M16" s="14"/>
      <c r="N16" s="14"/>
    </row>
    <row r="17" spans="1:14" ht="15" thickBot="1" x14ac:dyDescent="0.35">
      <c r="A17" s="81"/>
      <c r="B17" s="66" t="s">
        <v>85</v>
      </c>
      <c r="C17" s="66"/>
      <c r="D17" s="434" t="s">
        <v>84</v>
      </c>
      <c r="E17" s="435"/>
      <c r="F17" s="14"/>
      <c r="G17" s="66"/>
      <c r="H17" s="66"/>
      <c r="I17" s="66"/>
      <c r="J17" s="66"/>
      <c r="K17" s="66"/>
      <c r="L17" s="14"/>
      <c r="M17" s="14"/>
      <c r="N17" s="14"/>
    </row>
    <row r="18" spans="1:14" ht="15" thickBot="1" x14ac:dyDescent="0.35">
      <c r="A18" s="81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</row>
    <row r="19" spans="1:14" ht="15" thickBot="1" x14ac:dyDescent="0.35">
      <c r="A19" s="81"/>
      <c r="B19" s="296" t="str">
        <f>"Soggetto costituito nel "&amp;E3&amp;"?"</f>
        <v>Soggetto costituito nel 2022?</v>
      </c>
      <c r="C19" s="318">
        <v>0</v>
      </c>
      <c r="D19" s="14" t="str">
        <f>IF(C19=0,"No","Si")</f>
        <v>No</v>
      </c>
      <c r="E19" s="14"/>
      <c r="F19" s="14"/>
      <c r="G19" s="14"/>
      <c r="H19" s="14"/>
      <c r="I19" s="14"/>
      <c r="J19" s="14"/>
      <c r="K19" s="14"/>
      <c r="L19" s="14"/>
      <c r="M19" s="14"/>
      <c r="N19" s="14"/>
    </row>
    <row r="20" spans="1:14" ht="9" customHeight="1" x14ac:dyDescent="0.3">
      <c r="A20" s="81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</row>
    <row r="21" spans="1:14" ht="9" customHeight="1" x14ac:dyDescent="0.3">
      <c r="A21" s="81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</row>
  </sheetData>
  <sheetProtection algorithmName="SHA-512" hashValue="phYlr3Xw58i5s1YFjdvchMwMD/XGZapdRCP4DQ91KoRHRwJlWs+4sjb4/dun4SPWYMC9QEzWeYMU4LP4jVt2Tg==" saltValue="rA4byXy4W5YYdbF08J0uDA==" spinCount="100000" sheet="1" objects="1" scenarios="1"/>
  <mergeCells count="9">
    <mergeCell ref="D15:F15"/>
    <mergeCell ref="I13:K13"/>
    <mergeCell ref="A1:E1"/>
    <mergeCell ref="D17:E17"/>
    <mergeCell ref="D8:F8"/>
    <mergeCell ref="D9:F9"/>
    <mergeCell ref="D10:F10"/>
    <mergeCell ref="D13:F13"/>
    <mergeCell ref="D14:F14"/>
  </mergeCells>
  <conditionalFormatting sqref="B7:J10">
    <cfRule type="expression" dxfId="26" priority="4">
      <formula>$C$5=1</formula>
    </cfRule>
  </conditionalFormatting>
  <conditionalFormatting sqref="B12:K15">
    <cfRule type="expression" dxfId="25" priority="6">
      <formula>$C$5&gt;1</formula>
    </cfRule>
  </conditionalFormatting>
  <dataValidations count="2">
    <dataValidation type="list" allowBlank="1" showInputMessage="1" showErrorMessage="1" prompt="1 = Impresa individuale_x000a_2 = Società di persone_x000a_3 = Società di capitali" sqref="C5" xr:uid="{CE61530A-7881-4A93-BD53-D303EB1BED02}">
      <formula1>"1,2,3"</formula1>
    </dataValidation>
    <dataValidation type="list" allowBlank="1" showInputMessage="1" showErrorMessage="1" prompt="0 = No_x000a_1 = Si" sqref="C19" xr:uid="{1FD55231-7DCC-44E9-8D8C-118B64094389}">
      <formula1>"0,1"</formula1>
    </dataValidation>
  </dataValidations>
  <pageMargins left="0.51181102362204722" right="0.51181102362204722" top="0.55118110236220474" bottom="0.35433070866141736" header="0.31496062992125984" footer="0.31496062992125984"/>
  <pageSetup paperSize="9" scale="80" orientation="landscape" horizontalDpi="1200" verticalDpi="1200" r:id="rId1"/>
  <headerFooter>
    <oddFooter>&amp;R&amp;8&amp;P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A42EF-0EAF-4D7A-A35F-C0EBF6FB60A2}">
  <sheetPr>
    <tabColor theme="9" tint="0.39997558519241921"/>
  </sheetPr>
  <dimension ref="A1:BM469"/>
  <sheetViews>
    <sheetView zoomScale="90" zoomScaleNormal="90" workbookViewId="0">
      <selection activeCell="A2" sqref="A2"/>
    </sheetView>
  </sheetViews>
  <sheetFormatPr defaultColWidth="8.88671875" defaultRowHeight="14.4" x14ac:dyDescent="0.3"/>
  <cols>
    <col min="1" max="1" width="18.6640625" style="120" customWidth="1"/>
    <col min="2" max="2" width="10.77734375" style="120" customWidth="1"/>
    <col min="3" max="3" width="31.88671875" style="120" customWidth="1"/>
    <col min="4" max="4" width="9.5546875" style="120" customWidth="1"/>
    <col min="5" max="5" width="12" style="120" customWidth="1"/>
    <col min="6" max="6" width="12.77734375" style="120" customWidth="1"/>
    <col min="7" max="7" width="12.6640625" style="120" customWidth="1"/>
    <col min="8" max="8" width="4" style="119" customWidth="1"/>
    <col min="9" max="9" width="9.5546875" style="120" customWidth="1"/>
    <col min="10" max="10" width="12" style="120" customWidth="1"/>
    <col min="11" max="11" width="12.33203125" style="120" customWidth="1"/>
    <col min="12" max="12" width="13.109375" style="120" customWidth="1"/>
    <col min="13" max="13" width="0.77734375" style="119" customWidth="1"/>
    <col min="14" max="14" width="1" style="119" customWidth="1"/>
    <col min="15" max="65" width="8.88671875" style="119"/>
    <col min="66" max="16384" width="8.88671875" style="120"/>
  </cols>
  <sheetData>
    <row r="1" spans="1:14" ht="16.2" customHeight="1" thickBot="1" x14ac:dyDescent="0.35">
      <c r="A1" s="445" t="s">
        <v>241</v>
      </c>
      <c r="B1" s="446"/>
      <c r="C1" s="446"/>
      <c r="D1" s="447"/>
      <c r="E1" s="118"/>
      <c r="F1" s="118"/>
      <c r="G1" s="118"/>
      <c r="H1" s="118"/>
      <c r="I1" s="118"/>
      <c r="J1" s="118"/>
      <c r="K1" s="118"/>
      <c r="L1" s="118"/>
      <c r="M1" s="118"/>
      <c r="N1" s="118"/>
    </row>
    <row r="2" spans="1:14" ht="15.6" customHeight="1" thickBot="1" x14ac:dyDescent="0.35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1:14" ht="15" thickBot="1" x14ac:dyDescent="0.35">
      <c r="A3" s="118"/>
      <c r="B3" s="118"/>
      <c r="C3" s="118"/>
      <c r="D3" s="449" t="s">
        <v>118</v>
      </c>
      <c r="E3" s="450"/>
      <c r="F3" s="121">
        <f>'Dati generali'!E3-1</f>
        <v>2021</v>
      </c>
      <c r="G3" s="122"/>
      <c r="H3" s="118"/>
      <c r="I3" s="451" t="s">
        <v>118</v>
      </c>
      <c r="J3" s="452"/>
      <c r="K3" s="123">
        <f>'Dati generali'!E3</f>
        <v>2022</v>
      </c>
      <c r="L3" s="124"/>
      <c r="M3" s="118"/>
      <c r="N3" s="118"/>
    </row>
    <row r="4" spans="1:14" ht="29.4" thickBot="1" x14ac:dyDescent="0.35">
      <c r="A4" s="453" t="s">
        <v>116</v>
      </c>
      <c r="B4" s="454"/>
      <c r="C4" s="454"/>
      <c r="D4" s="127" t="s">
        <v>0</v>
      </c>
      <c r="E4" s="125" t="s">
        <v>117</v>
      </c>
      <c r="F4" s="125" t="s">
        <v>218</v>
      </c>
      <c r="G4" s="126" t="s">
        <v>225</v>
      </c>
      <c r="H4" s="118"/>
      <c r="I4" s="127" t="s">
        <v>0</v>
      </c>
      <c r="J4" s="125" t="s">
        <v>117</v>
      </c>
      <c r="K4" s="125" t="s">
        <v>218</v>
      </c>
      <c r="L4" s="126" t="s">
        <v>225</v>
      </c>
      <c r="M4" s="118"/>
      <c r="N4" s="118"/>
    </row>
    <row r="5" spans="1:14" ht="15" customHeight="1" thickBot="1" x14ac:dyDescent="0.35">
      <c r="A5" s="461" t="s">
        <v>108</v>
      </c>
      <c r="B5" s="462" t="s">
        <v>334</v>
      </c>
      <c r="C5" s="128" t="s">
        <v>109</v>
      </c>
      <c r="D5" s="223">
        <v>12</v>
      </c>
      <c r="E5" s="129">
        <v>1</v>
      </c>
      <c r="F5" s="191">
        <v>365</v>
      </c>
      <c r="G5" s="324">
        <f>D5*E5*F5/365</f>
        <v>12</v>
      </c>
      <c r="H5" s="131"/>
      <c r="I5" s="198">
        <v>14</v>
      </c>
      <c r="J5" s="129">
        <v>1</v>
      </c>
      <c r="K5" s="130">
        <v>365</v>
      </c>
      <c r="L5" s="324">
        <f>I5*J5*K5/365</f>
        <v>14</v>
      </c>
      <c r="M5" s="118"/>
      <c r="N5" s="118"/>
    </row>
    <row r="6" spans="1:14" x14ac:dyDescent="0.3">
      <c r="A6" s="456"/>
      <c r="B6" s="463"/>
      <c r="C6" s="133" t="s">
        <v>110</v>
      </c>
      <c r="D6" s="199">
        <v>1</v>
      </c>
      <c r="E6" s="132">
        <v>1</v>
      </c>
      <c r="F6" s="198">
        <v>305</v>
      </c>
      <c r="G6" s="325">
        <f t="shared" ref="G6:G18" si="0">D6*E6*F6/365</f>
        <v>0.83561643835616439</v>
      </c>
      <c r="H6" s="131"/>
      <c r="I6" s="199">
        <v>1</v>
      </c>
      <c r="J6" s="132">
        <v>1</v>
      </c>
      <c r="K6" s="198">
        <v>245</v>
      </c>
      <c r="L6" s="325">
        <f t="shared" ref="L6:L18" si="1">I6*J6*K6/365</f>
        <v>0.67123287671232879</v>
      </c>
      <c r="M6" s="118"/>
      <c r="N6" s="118"/>
    </row>
    <row r="7" spans="1:14" x14ac:dyDescent="0.3">
      <c r="A7" s="456"/>
      <c r="B7" s="463"/>
      <c r="C7" s="133"/>
      <c r="D7" s="199"/>
      <c r="E7" s="132">
        <v>1</v>
      </c>
      <c r="F7" s="199"/>
      <c r="G7" s="325">
        <f t="shared" si="0"/>
        <v>0</v>
      </c>
      <c r="H7" s="131"/>
      <c r="I7" s="199"/>
      <c r="J7" s="132">
        <v>1</v>
      </c>
      <c r="K7" s="199"/>
      <c r="L7" s="325">
        <f t="shared" si="1"/>
        <v>0</v>
      </c>
      <c r="M7" s="118"/>
      <c r="N7" s="118"/>
    </row>
    <row r="8" spans="1:14" x14ac:dyDescent="0.3">
      <c r="A8" s="456"/>
      <c r="B8" s="463"/>
      <c r="C8" s="133"/>
      <c r="D8" s="199"/>
      <c r="E8" s="132">
        <v>1</v>
      </c>
      <c r="F8" s="199"/>
      <c r="G8" s="325">
        <f t="shared" si="0"/>
        <v>0</v>
      </c>
      <c r="H8" s="131"/>
      <c r="I8" s="199"/>
      <c r="J8" s="132">
        <v>1</v>
      </c>
      <c r="K8" s="199"/>
      <c r="L8" s="325">
        <f t="shared" si="1"/>
        <v>0</v>
      </c>
      <c r="M8" s="118"/>
      <c r="N8" s="118"/>
    </row>
    <row r="9" spans="1:14" ht="15" thickBot="1" x14ac:dyDescent="0.35">
      <c r="A9" s="457"/>
      <c r="B9" s="463"/>
      <c r="C9" s="133"/>
      <c r="D9" s="199"/>
      <c r="E9" s="132">
        <v>1</v>
      </c>
      <c r="F9" s="200"/>
      <c r="G9" s="325">
        <f t="shared" si="0"/>
        <v>0</v>
      </c>
      <c r="H9" s="131"/>
      <c r="I9" s="199"/>
      <c r="J9" s="132">
        <v>1</v>
      </c>
      <c r="K9" s="200"/>
      <c r="L9" s="325">
        <f t="shared" si="1"/>
        <v>0</v>
      </c>
      <c r="M9" s="118"/>
      <c r="N9" s="118"/>
    </row>
    <row r="10" spans="1:14" s="119" customFormat="1" x14ac:dyDescent="0.3">
      <c r="A10" s="455" t="s">
        <v>111</v>
      </c>
      <c r="B10" s="463"/>
      <c r="C10" s="458" t="s">
        <v>109</v>
      </c>
      <c r="D10" s="199">
        <v>1</v>
      </c>
      <c r="E10" s="201">
        <f>18/40</f>
        <v>0.45</v>
      </c>
      <c r="F10" s="329">
        <v>365</v>
      </c>
      <c r="G10" s="326">
        <f t="shared" si="0"/>
        <v>0.45</v>
      </c>
      <c r="H10" s="131"/>
      <c r="I10" s="199">
        <v>2</v>
      </c>
      <c r="J10" s="201">
        <v>0.5</v>
      </c>
      <c r="K10" s="329">
        <v>365</v>
      </c>
      <c r="L10" s="326">
        <f t="shared" si="1"/>
        <v>1</v>
      </c>
      <c r="M10" s="118"/>
      <c r="N10" s="118"/>
    </row>
    <row r="11" spans="1:14" s="119" customFormat="1" x14ac:dyDescent="0.3">
      <c r="A11" s="456"/>
      <c r="B11" s="463"/>
      <c r="C11" s="459"/>
      <c r="D11" s="199">
        <v>1</v>
      </c>
      <c r="E11" s="202">
        <v>0.5</v>
      </c>
      <c r="F11" s="330">
        <v>365</v>
      </c>
      <c r="G11" s="326">
        <f t="shared" si="0"/>
        <v>0.5</v>
      </c>
      <c r="H11" s="131"/>
      <c r="I11" s="199"/>
      <c r="J11" s="202"/>
      <c r="K11" s="330">
        <v>365</v>
      </c>
      <c r="L11" s="326">
        <f t="shared" si="1"/>
        <v>0</v>
      </c>
      <c r="M11" s="118"/>
      <c r="N11" s="118"/>
    </row>
    <row r="12" spans="1:14" s="119" customFormat="1" x14ac:dyDescent="0.3">
      <c r="A12" s="456"/>
      <c r="B12" s="463"/>
      <c r="C12" s="459"/>
      <c r="D12" s="199">
        <v>1</v>
      </c>
      <c r="E12" s="202">
        <v>0.6</v>
      </c>
      <c r="F12" s="330">
        <v>365</v>
      </c>
      <c r="G12" s="326">
        <f t="shared" si="0"/>
        <v>0.6</v>
      </c>
      <c r="H12" s="131"/>
      <c r="I12" s="199"/>
      <c r="J12" s="202"/>
      <c r="K12" s="330">
        <v>365</v>
      </c>
      <c r="L12" s="326">
        <f t="shared" si="1"/>
        <v>0</v>
      </c>
      <c r="M12" s="118"/>
      <c r="N12" s="118"/>
    </row>
    <row r="13" spans="1:14" s="119" customFormat="1" ht="15" thickBot="1" x14ac:dyDescent="0.35">
      <c r="A13" s="456"/>
      <c r="B13" s="463"/>
      <c r="C13" s="460"/>
      <c r="D13" s="199"/>
      <c r="E13" s="202"/>
      <c r="F13" s="192">
        <v>365</v>
      </c>
      <c r="G13" s="326">
        <f t="shared" si="0"/>
        <v>0</v>
      </c>
      <c r="H13" s="131"/>
      <c r="I13" s="199"/>
      <c r="J13" s="202"/>
      <c r="K13" s="134">
        <v>365</v>
      </c>
      <c r="L13" s="326">
        <f t="shared" si="1"/>
        <v>0</v>
      </c>
      <c r="M13" s="118"/>
      <c r="N13" s="118"/>
    </row>
    <row r="14" spans="1:14" s="119" customFormat="1" x14ac:dyDescent="0.3">
      <c r="A14" s="456"/>
      <c r="B14" s="463"/>
      <c r="C14" s="458" t="s">
        <v>110</v>
      </c>
      <c r="D14" s="199"/>
      <c r="E14" s="202"/>
      <c r="F14" s="198"/>
      <c r="G14" s="325">
        <f t="shared" si="0"/>
        <v>0</v>
      </c>
      <c r="H14" s="131"/>
      <c r="I14" s="199"/>
      <c r="J14" s="202"/>
      <c r="K14" s="205"/>
      <c r="L14" s="325">
        <f t="shared" si="1"/>
        <v>0</v>
      </c>
      <c r="M14" s="118"/>
      <c r="N14" s="118"/>
    </row>
    <row r="15" spans="1:14" s="119" customFormat="1" x14ac:dyDescent="0.3">
      <c r="A15" s="456"/>
      <c r="B15" s="463"/>
      <c r="C15" s="459"/>
      <c r="D15" s="199"/>
      <c r="E15" s="203"/>
      <c r="F15" s="199"/>
      <c r="G15" s="325">
        <f t="shared" si="0"/>
        <v>0</v>
      </c>
      <c r="H15" s="131"/>
      <c r="I15" s="199"/>
      <c r="J15" s="203"/>
      <c r="K15" s="206"/>
      <c r="L15" s="325">
        <f t="shared" si="1"/>
        <v>0</v>
      </c>
      <c r="M15" s="118"/>
      <c r="N15" s="118"/>
    </row>
    <row r="16" spans="1:14" s="119" customFormat="1" x14ac:dyDescent="0.3">
      <c r="A16" s="456"/>
      <c r="B16" s="463"/>
      <c r="C16" s="459"/>
      <c r="D16" s="199"/>
      <c r="E16" s="203"/>
      <c r="F16" s="199"/>
      <c r="G16" s="325">
        <f t="shared" si="0"/>
        <v>0</v>
      </c>
      <c r="H16" s="131"/>
      <c r="I16" s="199"/>
      <c r="J16" s="203"/>
      <c r="K16" s="206"/>
      <c r="L16" s="325">
        <f t="shared" si="1"/>
        <v>0</v>
      </c>
      <c r="M16" s="118"/>
      <c r="N16" s="118"/>
    </row>
    <row r="17" spans="1:14" s="119" customFormat="1" x14ac:dyDescent="0.3">
      <c r="A17" s="456"/>
      <c r="B17" s="463"/>
      <c r="C17" s="459"/>
      <c r="D17" s="199"/>
      <c r="E17" s="203"/>
      <c r="F17" s="199"/>
      <c r="G17" s="325">
        <f t="shared" si="0"/>
        <v>0</v>
      </c>
      <c r="H17" s="131"/>
      <c r="I17" s="199"/>
      <c r="J17" s="203"/>
      <c r="K17" s="206"/>
      <c r="L17" s="325">
        <f t="shared" si="1"/>
        <v>0</v>
      </c>
      <c r="M17" s="118"/>
      <c r="N17" s="118"/>
    </row>
    <row r="18" spans="1:14" s="119" customFormat="1" ht="15" thickBot="1" x14ac:dyDescent="0.35">
      <c r="A18" s="457"/>
      <c r="B18" s="464"/>
      <c r="C18" s="460"/>
      <c r="D18" s="200"/>
      <c r="E18" s="204"/>
      <c r="F18" s="200"/>
      <c r="G18" s="325">
        <f t="shared" si="0"/>
        <v>0</v>
      </c>
      <c r="H18" s="131"/>
      <c r="I18" s="200"/>
      <c r="J18" s="204"/>
      <c r="K18" s="207"/>
      <c r="L18" s="325">
        <f t="shared" si="1"/>
        <v>0</v>
      </c>
      <c r="M18" s="118"/>
      <c r="N18" s="118"/>
    </row>
    <row r="19" spans="1:14" s="119" customFormat="1" x14ac:dyDescent="0.3">
      <c r="A19" s="136"/>
      <c r="B19" s="136"/>
      <c r="C19" s="137"/>
      <c r="D19" s="140"/>
      <c r="E19" s="138"/>
      <c r="F19" s="139" t="s">
        <v>15</v>
      </c>
      <c r="G19" s="327">
        <f>SUM(G5:G18)</f>
        <v>14.385616438356163</v>
      </c>
      <c r="H19" s="131"/>
      <c r="I19" s="140"/>
      <c r="J19" s="138"/>
      <c r="K19" s="139" t="s">
        <v>15</v>
      </c>
      <c r="L19" s="327">
        <f>SUM(L5:L18)</f>
        <v>15.671232876712329</v>
      </c>
      <c r="M19" s="118"/>
      <c r="N19" s="118"/>
    </row>
    <row r="20" spans="1:14" s="119" customFormat="1" x14ac:dyDescent="0.3">
      <c r="A20" s="136"/>
      <c r="B20" s="136"/>
      <c r="C20" s="136"/>
      <c r="D20" s="193"/>
      <c r="E20" s="193"/>
      <c r="F20" s="141" t="s">
        <v>119</v>
      </c>
      <c r="G20" s="328">
        <f>ROUND(G19,0)</f>
        <v>14</v>
      </c>
      <c r="H20" s="131"/>
      <c r="I20" s="140"/>
      <c r="J20" s="140"/>
      <c r="K20" s="141" t="s">
        <v>119</v>
      </c>
      <c r="L20" s="328">
        <f>ROUND(L19,0)</f>
        <v>16</v>
      </c>
      <c r="M20" s="118"/>
      <c r="N20" s="118"/>
    </row>
    <row r="21" spans="1:14" s="119" customFormat="1" ht="9" customHeight="1" x14ac:dyDescent="0.3">
      <c r="A21" s="118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</row>
    <row r="22" spans="1:14" s="144" customFormat="1" ht="13.8" x14ac:dyDescent="0.3">
      <c r="A22" s="142" t="s">
        <v>104</v>
      </c>
      <c r="B22" s="323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</row>
    <row r="23" spans="1:14" s="144" customFormat="1" ht="13.8" customHeight="1" x14ac:dyDescent="0.3">
      <c r="A23" s="448" t="s">
        <v>219</v>
      </c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143"/>
      <c r="M23" s="143"/>
      <c r="N23" s="143"/>
    </row>
    <row r="24" spans="1:14" s="144" customFormat="1" ht="14.4" customHeight="1" x14ac:dyDescent="0.3">
      <c r="A24" s="448" t="s">
        <v>220</v>
      </c>
      <c r="B24" s="448"/>
      <c r="C24" s="448"/>
      <c r="D24" s="448"/>
      <c r="E24" s="448"/>
      <c r="F24" s="448"/>
      <c r="G24" s="448"/>
      <c r="H24" s="448"/>
      <c r="I24" s="448"/>
      <c r="J24" s="448"/>
      <c r="K24" s="448"/>
      <c r="L24" s="143"/>
      <c r="M24" s="143"/>
      <c r="N24" s="143"/>
    </row>
    <row r="25" spans="1:14" s="144" customFormat="1" ht="13.8" customHeight="1" x14ac:dyDescent="0.3">
      <c r="A25" s="448" t="s">
        <v>224</v>
      </c>
      <c r="B25" s="448"/>
      <c r="C25" s="448"/>
      <c r="D25" s="448"/>
      <c r="E25" s="448"/>
      <c r="F25" s="448"/>
      <c r="G25" s="448"/>
      <c r="H25" s="448"/>
      <c r="I25" s="448"/>
      <c r="J25" s="448"/>
      <c r="K25" s="448"/>
      <c r="L25" s="143"/>
      <c r="M25" s="143"/>
      <c r="N25" s="143"/>
    </row>
    <row r="26" spans="1:14" s="144" customFormat="1" ht="6" customHeight="1" x14ac:dyDescent="0.3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3"/>
      <c r="M26" s="143"/>
      <c r="N26" s="143"/>
    </row>
    <row r="27" spans="1:14" s="144" customFormat="1" ht="13.8" x14ac:dyDescent="0.3">
      <c r="A27" s="448" t="s">
        <v>226</v>
      </c>
      <c r="B27" s="448"/>
      <c r="C27" s="448"/>
      <c r="D27" s="448"/>
      <c r="E27" s="448"/>
      <c r="F27" s="448"/>
      <c r="G27" s="448"/>
      <c r="H27" s="448"/>
      <c r="I27" s="448"/>
      <c r="J27" s="143"/>
      <c r="K27" s="143"/>
      <c r="L27" s="143"/>
      <c r="M27" s="143"/>
      <c r="N27" s="143"/>
    </row>
    <row r="28" spans="1:14" s="119" customFormat="1" ht="3" customHeight="1" x14ac:dyDescent="0.3">
      <c r="A28" s="118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</row>
    <row r="29" spans="1:14" s="119" customFormat="1" ht="10.199999999999999" customHeight="1" x14ac:dyDescent="0.3">
      <c r="A29" s="118"/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</row>
    <row r="30" spans="1:14" s="119" customFormat="1" x14ac:dyDescent="0.3"/>
    <row r="31" spans="1:14" s="119" customFormat="1" x14ac:dyDescent="0.3"/>
    <row r="32" spans="1:14" s="119" customFormat="1" x14ac:dyDescent="0.3"/>
    <row r="33" s="119" customFormat="1" x14ac:dyDescent="0.3"/>
    <row r="34" s="119" customFormat="1" x14ac:dyDescent="0.3"/>
    <row r="35" s="119" customFormat="1" x14ac:dyDescent="0.3"/>
    <row r="36" s="119" customFormat="1" x14ac:dyDescent="0.3"/>
    <row r="37" s="119" customFormat="1" x14ac:dyDescent="0.3"/>
    <row r="38" s="119" customFormat="1" x14ac:dyDescent="0.3"/>
    <row r="39" s="119" customFormat="1" x14ac:dyDescent="0.3"/>
    <row r="40" s="119" customFormat="1" x14ac:dyDescent="0.3"/>
    <row r="41" s="119" customFormat="1" x14ac:dyDescent="0.3"/>
    <row r="42" s="119" customFormat="1" x14ac:dyDescent="0.3"/>
    <row r="43" s="119" customFormat="1" x14ac:dyDescent="0.3"/>
    <row r="44" s="119" customFormat="1" x14ac:dyDescent="0.3"/>
    <row r="45" s="119" customFormat="1" x14ac:dyDescent="0.3"/>
    <row r="46" s="119" customFormat="1" x14ac:dyDescent="0.3"/>
    <row r="47" s="119" customFormat="1" x14ac:dyDescent="0.3"/>
    <row r="48" s="119" customFormat="1" x14ac:dyDescent="0.3"/>
    <row r="49" s="119" customFormat="1" x14ac:dyDescent="0.3"/>
    <row r="50" s="119" customFormat="1" x14ac:dyDescent="0.3"/>
    <row r="51" s="119" customFormat="1" x14ac:dyDescent="0.3"/>
    <row r="52" s="119" customFormat="1" x14ac:dyDescent="0.3"/>
    <row r="53" s="119" customFormat="1" x14ac:dyDescent="0.3"/>
    <row r="54" s="119" customFormat="1" x14ac:dyDescent="0.3"/>
    <row r="55" s="119" customFormat="1" x14ac:dyDescent="0.3"/>
    <row r="56" s="119" customFormat="1" x14ac:dyDescent="0.3"/>
    <row r="57" s="119" customFormat="1" x14ac:dyDescent="0.3"/>
    <row r="58" s="119" customFormat="1" x14ac:dyDescent="0.3"/>
    <row r="59" s="119" customFormat="1" x14ac:dyDescent="0.3"/>
    <row r="60" s="119" customFormat="1" x14ac:dyDescent="0.3"/>
    <row r="61" s="119" customFormat="1" x14ac:dyDescent="0.3"/>
    <row r="62" s="119" customFormat="1" x14ac:dyDescent="0.3"/>
    <row r="63" s="119" customFormat="1" x14ac:dyDescent="0.3"/>
    <row r="64" s="119" customFormat="1" x14ac:dyDescent="0.3"/>
    <row r="65" s="119" customFormat="1" x14ac:dyDescent="0.3"/>
    <row r="66" s="119" customFormat="1" x14ac:dyDescent="0.3"/>
    <row r="67" s="119" customFormat="1" x14ac:dyDescent="0.3"/>
    <row r="68" s="119" customFormat="1" x14ac:dyDescent="0.3"/>
    <row r="69" s="119" customFormat="1" x14ac:dyDescent="0.3"/>
    <row r="70" s="119" customFormat="1" x14ac:dyDescent="0.3"/>
    <row r="71" s="119" customFormat="1" x14ac:dyDescent="0.3"/>
    <row r="72" s="119" customFormat="1" x14ac:dyDescent="0.3"/>
    <row r="73" s="119" customFormat="1" x14ac:dyDescent="0.3"/>
    <row r="74" s="119" customFormat="1" x14ac:dyDescent="0.3"/>
    <row r="75" s="119" customFormat="1" x14ac:dyDescent="0.3"/>
    <row r="76" s="119" customFormat="1" x14ac:dyDescent="0.3"/>
    <row r="77" s="119" customFormat="1" x14ac:dyDescent="0.3"/>
    <row r="78" s="119" customFormat="1" x14ac:dyDescent="0.3"/>
    <row r="79" s="119" customFormat="1" x14ac:dyDescent="0.3"/>
    <row r="80" s="119" customFormat="1" x14ac:dyDescent="0.3"/>
    <row r="81" s="119" customFormat="1" x14ac:dyDescent="0.3"/>
    <row r="82" s="119" customFormat="1" x14ac:dyDescent="0.3"/>
    <row r="83" s="119" customFormat="1" x14ac:dyDescent="0.3"/>
    <row r="84" s="119" customFormat="1" x14ac:dyDescent="0.3"/>
    <row r="85" s="119" customFormat="1" x14ac:dyDescent="0.3"/>
    <row r="86" s="119" customFormat="1" x14ac:dyDescent="0.3"/>
    <row r="87" s="119" customFormat="1" x14ac:dyDescent="0.3"/>
    <row r="88" s="119" customFormat="1" x14ac:dyDescent="0.3"/>
    <row r="89" s="119" customFormat="1" x14ac:dyDescent="0.3"/>
    <row r="90" s="119" customFormat="1" x14ac:dyDescent="0.3"/>
    <row r="91" s="119" customFormat="1" x14ac:dyDescent="0.3"/>
    <row r="92" s="119" customFormat="1" x14ac:dyDescent="0.3"/>
    <row r="93" s="119" customFormat="1" x14ac:dyDescent="0.3"/>
    <row r="94" s="119" customFormat="1" x14ac:dyDescent="0.3"/>
    <row r="95" s="119" customFormat="1" x14ac:dyDescent="0.3"/>
    <row r="96" s="119" customFormat="1" x14ac:dyDescent="0.3"/>
    <row r="97" s="119" customFormat="1" x14ac:dyDescent="0.3"/>
    <row r="98" s="119" customFormat="1" x14ac:dyDescent="0.3"/>
    <row r="99" s="119" customFormat="1" x14ac:dyDescent="0.3"/>
    <row r="100" s="119" customFormat="1" x14ac:dyDescent="0.3"/>
    <row r="101" s="119" customFormat="1" x14ac:dyDescent="0.3"/>
    <row r="102" s="119" customFormat="1" x14ac:dyDescent="0.3"/>
    <row r="103" s="119" customFormat="1" x14ac:dyDescent="0.3"/>
    <row r="104" s="119" customFormat="1" x14ac:dyDescent="0.3"/>
    <row r="105" s="119" customFormat="1" x14ac:dyDescent="0.3"/>
    <row r="106" s="119" customFormat="1" x14ac:dyDescent="0.3"/>
    <row r="107" s="119" customFormat="1" x14ac:dyDescent="0.3"/>
    <row r="108" s="119" customFormat="1" x14ac:dyDescent="0.3"/>
    <row r="109" s="119" customFormat="1" x14ac:dyDescent="0.3"/>
    <row r="110" s="119" customFormat="1" x14ac:dyDescent="0.3"/>
    <row r="111" s="119" customFormat="1" x14ac:dyDescent="0.3"/>
    <row r="112" s="119" customFormat="1" x14ac:dyDescent="0.3"/>
    <row r="113" s="119" customFormat="1" x14ac:dyDescent="0.3"/>
    <row r="114" s="119" customFormat="1" x14ac:dyDescent="0.3"/>
    <row r="115" s="119" customFormat="1" x14ac:dyDescent="0.3"/>
    <row r="116" s="119" customFormat="1" x14ac:dyDescent="0.3"/>
    <row r="117" s="119" customFormat="1" x14ac:dyDescent="0.3"/>
    <row r="118" s="119" customFormat="1" x14ac:dyDescent="0.3"/>
    <row r="119" s="119" customFormat="1" x14ac:dyDescent="0.3"/>
    <row r="120" s="119" customFormat="1" x14ac:dyDescent="0.3"/>
    <row r="121" s="119" customFormat="1" x14ac:dyDescent="0.3"/>
    <row r="122" s="119" customFormat="1" x14ac:dyDescent="0.3"/>
    <row r="123" s="119" customFormat="1" x14ac:dyDescent="0.3"/>
    <row r="124" s="119" customFormat="1" x14ac:dyDescent="0.3"/>
    <row r="125" s="119" customFormat="1" x14ac:dyDescent="0.3"/>
    <row r="126" s="119" customFormat="1" x14ac:dyDescent="0.3"/>
    <row r="127" s="119" customFormat="1" x14ac:dyDescent="0.3"/>
    <row r="128" s="119" customFormat="1" x14ac:dyDescent="0.3"/>
    <row r="129" s="119" customFormat="1" x14ac:dyDescent="0.3"/>
    <row r="130" s="119" customFormat="1" x14ac:dyDescent="0.3"/>
    <row r="131" s="119" customFormat="1" x14ac:dyDescent="0.3"/>
    <row r="132" s="119" customFormat="1" x14ac:dyDescent="0.3"/>
    <row r="133" s="119" customFormat="1" x14ac:dyDescent="0.3"/>
    <row r="134" s="119" customFormat="1" x14ac:dyDescent="0.3"/>
    <row r="135" s="119" customFormat="1" x14ac:dyDescent="0.3"/>
    <row r="136" s="119" customFormat="1" x14ac:dyDescent="0.3"/>
    <row r="137" s="119" customFormat="1" x14ac:dyDescent="0.3"/>
    <row r="138" s="119" customFormat="1" x14ac:dyDescent="0.3"/>
    <row r="139" s="119" customFormat="1" x14ac:dyDescent="0.3"/>
    <row r="140" s="119" customFormat="1" x14ac:dyDescent="0.3"/>
    <row r="141" s="119" customFormat="1" x14ac:dyDescent="0.3"/>
    <row r="142" s="119" customFormat="1" x14ac:dyDescent="0.3"/>
    <row r="143" s="119" customFormat="1" x14ac:dyDescent="0.3"/>
    <row r="144" s="119" customFormat="1" x14ac:dyDescent="0.3"/>
    <row r="145" s="119" customFormat="1" x14ac:dyDescent="0.3"/>
    <row r="146" s="119" customFormat="1" x14ac:dyDescent="0.3"/>
    <row r="147" s="119" customFormat="1" x14ac:dyDescent="0.3"/>
    <row r="148" s="119" customFormat="1" x14ac:dyDescent="0.3"/>
    <row r="149" s="119" customFormat="1" x14ac:dyDescent="0.3"/>
    <row r="150" s="119" customFormat="1" x14ac:dyDescent="0.3"/>
    <row r="151" s="119" customFormat="1" x14ac:dyDescent="0.3"/>
    <row r="152" s="119" customFormat="1" x14ac:dyDescent="0.3"/>
    <row r="153" s="119" customFormat="1" x14ac:dyDescent="0.3"/>
    <row r="154" s="119" customFormat="1" x14ac:dyDescent="0.3"/>
    <row r="155" s="119" customFormat="1" x14ac:dyDescent="0.3"/>
    <row r="156" s="119" customFormat="1" x14ac:dyDescent="0.3"/>
    <row r="157" s="119" customFormat="1" x14ac:dyDescent="0.3"/>
    <row r="158" s="119" customFormat="1" x14ac:dyDescent="0.3"/>
    <row r="159" s="119" customFormat="1" x14ac:dyDescent="0.3"/>
    <row r="160" s="119" customFormat="1" x14ac:dyDescent="0.3"/>
    <row r="161" s="119" customFormat="1" x14ac:dyDescent="0.3"/>
    <row r="162" s="119" customFormat="1" x14ac:dyDescent="0.3"/>
    <row r="163" s="119" customFormat="1" x14ac:dyDescent="0.3"/>
    <row r="164" s="119" customFormat="1" x14ac:dyDescent="0.3"/>
    <row r="165" s="119" customFormat="1" x14ac:dyDescent="0.3"/>
    <row r="166" s="119" customFormat="1" x14ac:dyDescent="0.3"/>
    <row r="167" s="119" customFormat="1" x14ac:dyDescent="0.3"/>
    <row r="168" s="119" customFormat="1" x14ac:dyDescent="0.3"/>
    <row r="169" s="119" customFormat="1" x14ac:dyDescent="0.3"/>
    <row r="170" s="119" customFormat="1" x14ac:dyDescent="0.3"/>
    <row r="171" s="119" customFormat="1" x14ac:dyDescent="0.3"/>
    <row r="172" s="119" customFormat="1" x14ac:dyDescent="0.3"/>
    <row r="173" s="119" customFormat="1" x14ac:dyDescent="0.3"/>
    <row r="174" s="119" customFormat="1" x14ac:dyDescent="0.3"/>
    <row r="175" s="119" customFormat="1" x14ac:dyDescent="0.3"/>
    <row r="176" s="119" customFormat="1" x14ac:dyDescent="0.3"/>
    <row r="177" s="119" customFormat="1" x14ac:dyDescent="0.3"/>
    <row r="178" s="119" customFormat="1" x14ac:dyDescent="0.3"/>
    <row r="179" s="119" customFormat="1" x14ac:dyDescent="0.3"/>
    <row r="180" s="119" customFormat="1" x14ac:dyDescent="0.3"/>
    <row r="181" s="119" customFormat="1" x14ac:dyDescent="0.3"/>
    <row r="182" s="119" customFormat="1" x14ac:dyDescent="0.3"/>
    <row r="183" s="119" customFormat="1" x14ac:dyDescent="0.3"/>
    <row r="184" s="119" customFormat="1" x14ac:dyDescent="0.3"/>
    <row r="185" s="119" customFormat="1" x14ac:dyDescent="0.3"/>
    <row r="186" s="119" customFormat="1" x14ac:dyDescent="0.3"/>
    <row r="187" s="119" customFormat="1" x14ac:dyDescent="0.3"/>
    <row r="188" s="119" customFormat="1" x14ac:dyDescent="0.3"/>
    <row r="189" s="119" customFormat="1" x14ac:dyDescent="0.3"/>
    <row r="190" s="119" customFormat="1" x14ac:dyDescent="0.3"/>
    <row r="191" s="119" customFormat="1" x14ac:dyDescent="0.3"/>
    <row r="192" s="119" customFormat="1" x14ac:dyDescent="0.3"/>
    <row r="193" s="119" customFormat="1" x14ac:dyDescent="0.3"/>
    <row r="194" s="119" customFormat="1" x14ac:dyDescent="0.3"/>
    <row r="195" s="119" customFormat="1" x14ac:dyDescent="0.3"/>
    <row r="196" s="119" customFormat="1" x14ac:dyDescent="0.3"/>
    <row r="197" s="119" customFormat="1" x14ac:dyDescent="0.3"/>
    <row r="198" s="119" customFormat="1" x14ac:dyDescent="0.3"/>
    <row r="199" s="119" customFormat="1" x14ac:dyDescent="0.3"/>
    <row r="200" s="119" customFormat="1" x14ac:dyDescent="0.3"/>
    <row r="201" s="119" customFormat="1" x14ac:dyDescent="0.3"/>
    <row r="202" s="119" customFormat="1" x14ac:dyDescent="0.3"/>
    <row r="203" s="119" customFormat="1" x14ac:dyDescent="0.3"/>
    <row r="204" s="119" customFormat="1" x14ac:dyDescent="0.3"/>
    <row r="205" s="119" customFormat="1" x14ac:dyDescent="0.3"/>
    <row r="206" s="119" customFormat="1" x14ac:dyDescent="0.3"/>
    <row r="207" s="119" customFormat="1" x14ac:dyDescent="0.3"/>
    <row r="208" s="119" customFormat="1" x14ac:dyDescent="0.3"/>
    <row r="209" s="119" customFormat="1" x14ac:dyDescent="0.3"/>
    <row r="210" s="119" customFormat="1" x14ac:dyDescent="0.3"/>
    <row r="211" s="119" customFormat="1" x14ac:dyDescent="0.3"/>
    <row r="212" s="119" customFormat="1" x14ac:dyDescent="0.3"/>
    <row r="213" s="119" customFormat="1" x14ac:dyDescent="0.3"/>
    <row r="214" s="119" customFormat="1" x14ac:dyDescent="0.3"/>
    <row r="215" s="119" customFormat="1" x14ac:dyDescent="0.3"/>
    <row r="216" s="119" customFormat="1" x14ac:dyDescent="0.3"/>
    <row r="217" s="119" customFormat="1" x14ac:dyDescent="0.3"/>
    <row r="218" s="119" customFormat="1" x14ac:dyDescent="0.3"/>
    <row r="219" s="119" customFormat="1" x14ac:dyDescent="0.3"/>
    <row r="220" s="119" customFormat="1" x14ac:dyDescent="0.3"/>
    <row r="221" s="119" customFormat="1" x14ac:dyDescent="0.3"/>
    <row r="222" s="119" customFormat="1" x14ac:dyDescent="0.3"/>
    <row r="223" s="119" customFormat="1" x14ac:dyDescent="0.3"/>
    <row r="224" s="119" customFormat="1" x14ac:dyDescent="0.3"/>
    <row r="225" s="119" customFormat="1" x14ac:dyDescent="0.3"/>
    <row r="226" s="119" customFormat="1" x14ac:dyDescent="0.3"/>
    <row r="227" s="119" customFormat="1" x14ac:dyDescent="0.3"/>
    <row r="228" s="119" customFormat="1" x14ac:dyDescent="0.3"/>
    <row r="229" s="119" customFormat="1" x14ac:dyDescent="0.3"/>
    <row r="230" s="119" customFormat="1" x14ac:dyDescent="0.3"/>
    <row r="231" s="119" customFormat="1" x14ac:dyDescent="0.3"/>
    <row r="232" s="119" customFormat="1" x14ac:dyDescent="0.3"/>
    <row r="233" s="119" customFormat="1" x14ac:dyDescent="0.3"/>
    <row r="234" s="119" customFormat="1" x14ac:dyDescent="0.3"/>
    <row r="235" s="119" customFormat="1" x14ac:dyDescent="0.3"/>
    <row r="236" s="119" customFormat="1" x14ac:dyDescent="0.3"/>
    <row r="237" s="119" customFormat="1" x14ac:dyDescent="0.3"/>
    <row r="238" s="119" customFormat="1" x14ac:dyDescent="0.3"/>
    <row r="239" s="119" customFormat="1" x14ac:dyDescent="0.3"/>
    <row r="240" s="119" customFormat="1" x14ac:dyDescent="0.3"/>
    <row r="241" s="119" customFormat="1" x14ac:dyDescent="0.3"/>
    <row r="242" s="119" customFormat="1" x14ac:dyDescent="0.3"/>
    <row r="243" s="119" customFormat="1" x14ac:dyDescent="0.3"/>
    <row r="244" s="119" customFormat="1" x14ac:dyDescent="0.3"/>
    <row r="245" s="119" customFormat="1" x14ac:dyDescent="0.3"/>
    <row r="246" s="119" customFormat="1" x14ac:dyDescent="0.3"/>
    <row r="247" s="119" customFormat="1" x14ac:dyDescent="0.3"/>
    <row r="248" s="119" customFormat="1" x14ac:dyDescent="0.3"/>
    <row r="249" s="119" customFormat="1" x14ac:dyDescent="0.3"/>
    <row r="250" s="119" customFormat="1" x14ac:dyDescent="0.3"/>
    <row r="251" s="119" customFormat="1" x14ac:dyDescent="0.3"/>
    <row r="252" s="119" customFormat="1" x14ac:dyDescent="0.3"/>
    <row r="253" s="119" customFormat="1" x14ac:dyDescent="0.3"/>
    <row r="254" s="119" customFormat="1" x14ac:dyDescent="0.3"/>
    <row r="255" s="119" customFormat="1" x14ac:dyDescent="0.3"/>
    <row r="256" s="119" customFormat="1" x14ac:dyDescent="0.3"/>
    <row r="257" s="119" customFormat="1" x14ac:dyDescent="0.3"/>
    <row r="258" s="119" customFormat="1" x14ac:dyDescent="0.3"/>
    <row r="259" s="119" customFormat="1" x14ac:dyDescent="0.3"/>
    <row r="260" s="119" customFormat="1" x14ac:dyDescent="0.3"/>
    <row r="261" s="119" customFormat="1" x14ac:dyDescent="0.3"/>
    <row r="262" s="119" customFormat="1" x14ac:dyDescent="0.3"/>
    <row r="263" s="119" customFormat="1" x14ac:dyDescent="0.3"/>
    <row r="264" s="119" customFormat="1" x14ac:dyDescent="0.3"/>
    <row r="265" s="119" customFormat="1" x14ac:dyDescent="0.3"/>
    <row r="266" s="119" customFormat="1" x14ac:dyDescent="0.3"/>
    <row r="267" s="119" customFormat="1" x14ac:dyDescent="0.3"/>
    <row r="268" s="119" customFormat="1" x14ac:dyDescent="0.3"/>
    <row r="269" s="119" customFormat="1" x14ac:dyDescent="0.3"/>
    <row r="270" s="119" customFormat="1" x14ac:dyDescent="0.3"/>
    <row r="271" s="119" customFormat="1" x14ac:dyDescent="0.3"/>
    <row r="272" s="119" customFormat="1" x14ac:dyDescent="0.3"/>
    <row r="273" s="119" customFormat="1" x14ac:dyDescent="0.3"/>
    <row r="274" s="119" customFormat="1" x14ac:dyDescent="0.3"/>
    <row r="275" s="119" customFormat="1" x14ac:dyDescent="0.3"/>
    <row r="276" s="119" customFormat="1" x14ac:dyDescent="0.3"/>
    <row r="277" s="119" customFormat="1" x14ac:dyDescent="0.3"/>
    <row r="278" s="119" customFormat="1" x14ac:dyDescent="0.3"/>
    <row r="279" s="119" customFormat="1" x14ac:dyDescent="0.3"/>
    <row r="280" s="119" customFormat="1" x14ac:dyDescent="0.3"/>
    <row r="281" s="119" customFormat="1" x14ac:dyDescent="0.3"/>
    <row r="282" s="119" customFormat="1" x14ac:dyDescent="0.3"/>
    <row r="283" s="119" customFormat="1" x14ac:dyDescent="0.3"/>
    <row r="284" s="119" customFormat="1" x14ac:dyDescent="0.3"/>
    <row r="285" s="119" customFormat="1" x14ac:dyDescent="0.3"/>
    <row r="286" s="119" customFormat="1" x14ac:dyDescent="0.3"/>
    <row r="287" s="119" customFormat="1" x14ac:dyDescent="0.3"/>
    <row r="288" s="119" customFormat="1" x14ac:dyDescent="0.3"/>
    <row r="289" s="119" customFormat="1" x14ac:dyDescent="0.3"/>
    <row r="290" s="119" customFormat="1" x14ac:dyDescent="0.3"/>
    <row r="291" s="119" customFormat="1" x14ac:dyDescent="0.3"/>
    <row r="292" s="119" customFormat="1" x14ac:dyDescent="0.3"/>
    <row r="293" s="119" customFormat="1" x14ac:dyDescent="0.3"/>
    <row r="294" s="119" customFormat="1" x14ac:dyDescent="0.3"/>
    <row r="295" s="119" customFormat="1" x14ac:dyDescent="0.3"/>
    <row r="296" s="119" customFormat="1" x14ac:dyDescent="0.3"/>
    <row r="297" s="119" customFormat="1" x14ac:dyDescent="0.3"/>
    <row r="298" s="119" customFormat="1" x14ac:dyDescent="0.3"/>
    <row r="299" s="119" customFormat="1" x14ac:dyDescent="0.3"/>
    <row r="300" s="119" customFormat="1" x14ac:dyDescent="0.3"/>
    <row r="301" s="119" customFormat="1" x14ac:dyDescent="0.3"/>
    <row r="302" s="119" customFormat="1" x14ac:dyDescent="0.3"/>
    <row r="303" s="119" customFormat="1" x14ac:dyDescent="0.3"/>
    <row r="304" s="119" customFormat="1" x14ac:dyDescent="0.3"/>
    <row r="305" s="119" customFormat="1" x14ac:dyDescent="0.3"/>
    <row r="306" s="119" customFormat="1" x14ac:dyDescent="0.3"/>
    <row r="307" s="119" customFormat="1" x14ac:dyDescent="0.3"/>
    <row r="308" s="119" customFormat="1" x14ac:dyDescent="0.3"/>
    <row r="309" s="119" customFormat="1" x14ac:dyDescent="0.3"/>
    <row r="310" s="119" customFormat="1" x14ac:dyDescent="0.3"/>
    <row r="311" s="119" customFormat="1" x14ac:dyDescent="0.3"/>
    <row r="312" s="119" customFormat="1" x14ac:dyDescent="0.3"/>
    <row r="313" s="119" customFormat="1" x14ac:dyDescent="0.3"/>
    <row r="314" s="119" customFormat="1" x14ac:dyDescent="0.3"/>
    <row r="315" s="119" customFormat="1" x14ac:dyDescent="0.3"/>
    <row r="316" s="119" customFormat="1" x14ac:dyDescent="0.3"/>
    <row r="317" s="119" customFormat="1" x14ac:dyDescent="0.3"/>
    <row r="318" s="119" customFormat="1" x14ac:dyDescent="0.3"/>
    <row r="319" s="119" customFormat="1" x14ac:dyDescent="0.3"/>
    <row r="320" s="119" customFormat="1" x14ac:dyDescent="0.3"/>
    <row r="321" s="119" customFormat="1" x14ac:dyDescent="0.3"/>
    <row r="322" s="119" customFormat="1" x14ac:dyDescent="0.3"/>
    <row r="323" s="119" customFormat="1" x14ac:dyDescent="0.3"/>
    <row r="324" s="119" customFormat="1" x14ac:dyDescent="0.3"/>
    <row r="325" s="119" customFormat="1" x14ac:dyDescent="0.3"/>
    <row r="326" s="119" customFormat="1" x14ac:dyDescent="0.3"/>
    <row r="327" s="119" customFormat="1" x14ac:dyDescent="0.3"/>
    <row r="328" s="119" customFormat="1" x14ac:dyDescent="0.3"/>
    <row r="329" s="119" customFormat="1" x14ac:dyDescent="0.3"/>
    <row r="330" s="119" customFormat="1" x14ac:dyDescent="0.3"/>
    <row r="331" s="119" customFormat="1" x14ac:dyDescent="0.3"/>
    <row r="332" s="119" customFormat="1" x14ac:dyDescent="0.3"/>
    <row r="333" s="119" customFormat="1" x14ac:dyDescent="0.3"/>
    <row r="334" s="119" customFormat="1" x14ac:dyDescent="0.3"/>
    <row r="335" s="119" customFormat="1" x14ac:dyDescent="0.3"/>
    <row r="336" s="119" customFormat="1" x14ac:dyDescent="0.3"/>
    <row r="337" s="119" customFormat="1" x14ac:dyDescent="0.3"/>
    <row r="338" s="119" customFormat="1" x14ac:dyDescent="0.3"/>
    <row r="339" s="119" customFormat="1" x14ac:dyDescent="0.3"/>
    <row r="340" s="119" customFormat="1" x14ac:dyDescent="0.3"/>
    <row r="341" s="119" customFormat="1" x14ac:dyDescent="0.3"/>
    <row r="342" s="119" customFormat="1" x14ac:dyDescent="0.3"/>
    <row r="343" s="119" customFormat="1" x14ac:dyDescent="0.3"/>
    <row r="344" s="119" customFormat="1" x14ac:dyDescent="0.3"/>
    <row r="345" s="119" customFormat="1" x14ac:dyDescent="0.3"/>
    <row r="346" s="119" customFormat="1" x14ac:dyDescent="0.3"/>
    <row r="347" s="119" customFormat="1" x14ac:dyDescent="0.3"/>
    <row r="348" s="119" customFormat="1" x14ac:dyDescent="0.3"/>
    <row r="349" s="119" customFormat="1" x14ac:dyDescent="0.3"/>
    <row r="350" s="119" customFormat="1" x14ac:dyDescent="0.3"/>
    <row r="351" s="119" customFormat="1" x14ac:dyDescent="0.3"/>
    <row r="352" s="119" customFormat="1" x14ac:dyDescent="0.3"/>
    <row r="353" s="119" customFormat="1" x14ac:dyDescent="0.3"/>
    <row r="354" s="119" customFormat="1" x14ac:dyDescent="0.3"/>
    <row r="355" s="119" customFormat="1" x14ac:dyDescent="0.3"/>
    <row r="356" s="119" customFormat="1" x14ac:dyDescent="0.3"/>
    <row r="357" s="119" customFormat="1" x14ac:dyDescent="0.3"/>
    <row r="358" s="119" customFormat="1" x14ac:dyDescent="0.3"/>
    <row r="359" s="119" customFormat="1" x14ac:dyDescent="0.3"/>
    <row r="360" s="119" customFormat="1" x14ac:dyDescent="0.3"/>
    <row r="361" s="119" customFormat="1" x14ac:dyDescent="0.3"/>
    <row r="362" s="119" customFormat="1" x14ac:dyDescent="0.3"/>
    <row r="363" s="119" customFormat="1" x14ac:dyDescent="0.3"/>
    <row r="364" s="119" customFormat="1" x14ac:dyDescent="0.3"/>
    <row r="365" s="119" customFormat="1" x14ac:dyDescent="0.3"/>
    <row r="366" s="119" customFormat="1" x14ac:dyDescent="0.3"/>
    <row r="367" s="119" customFormat="1" x14ac:dyDescent="0.3"/>
    <row r="368" s="119" customFormat="1" x14ac:dyDescent="0.3"/>
    <row r="369" s="119" customFormat="1" x14ac:dyDescent="0.3"/>
    <row r="370" s="119" customFormat="1" x14ac:dyDescent="0.3"/>
    <row r="371" s="119" customFormat="1" x14ac:dyDescent="0.3"/>
    <row r="372" s="119" customFormat="1" x14ac:dyDescent="0.3"/>
    <row r="373" s="119" customFormat="1" x14ac:dyDescent="0.3"/>
    <row r="374" s="119" customFormat="1" x14ac:dyDescent="0.3"/>
    <row r="375" s="119" customFormat="1" x14ac:dyDescent="0.3"/>
    <row r="376" s="119" customFormat="1" x14ac:dyDescent="0.3"/>
    <row r="377" s="119" customFormat="1" x14ac:dyDescent="0.3"/>
    <row r="378" s="119" customFormat="1" x14ac:dyDescent="0.3"/>
    <row r="379" s="119" customFormat="1" x14ac:dyDescent="0.3"/>
    <row r="380" s="119" customFormat="1" x14ac:dyDescent="0.3"/>
    <row r="381" s="119" customFormat="1" x14ac:dyDescent="0.3"/>
    <row r="382" s="119" customFormat="1" x14ac:dyDescent="0.3"/>
    <row r="383" s="119" customFormat="1" x14ac:dyDescent="0.3"/>
    <row r="384" s="119" customFormat="1" x14ac:dyDescent="0.3"/>
    <row r="385" s="119" customFormat="1" x14ac:dyDescent="0.3"/>
    <row r="386" s="119" customFormat="1" x14ac:dyDescent="0.3"/>
    <row r="387" s="119" customFormat="1" x14ac:dyDescent="0.3"/>
    <row r="388" s="119" customFormat="1" x14ac:dyDescent="0.3"/>
    <row r="389" s="119" customFormat="1" x14ac:dyDescent="0.3"/>
    <row r="390" s="119" customFormat="1" x14ac:dyDescent="0.3"/>
    <row r="391" s="119" customFormat="1" x14ac:dyDescent="0.3"/>
    <row r="392" s="119" customFormat="1" x14ac:dyDescent="0.3"/>
    <row r="393" s="119" customFormat="1" x14ac:dyDescent="0.3"/>
    <row r="394" s="119" customFormat="1" x14ac:dyDescent="0.3"/>
    <row r="395" s="119" customFormat="1" x14ac:dyDescent="0.3"/>
    <row r="396" s="119" customFormat="1" x14ac:dyDescent="0.3"/>
    <row r="397" s="119" customFormat="1" x14ac:dyDescent="0.3"/>
    <row r="398" s="119" customFormat="1" x14ac:dyDescent="0.3"/>
    <row r="399" s="119" customFormat="1" x14ac:dyDescent="0.3"/>
    <row r="400" s="119" customFormat="1" x14ac:dyDescent="0.3"/>
    <row r="401" s="119" customFormat="1" x14ac:dyDescent="0.3"/>
    <row r="402" s="119" customFormat="1" x14ac:dyDescent="0.3"/>
    <row r="403" s="119" customFormat="1" x14ac:dyDescent="0.3"/>
    <row r="404" s="119" customFormat="1" x14ac:dyDescent="0.3"/>
    <row r="405" s="119" customFormat="1" x14ac:dyDescent="0.3"/>
    <row r="406" s="119" customFormat="1" x14ac:dyDescent="0.3"/>
    <row r="407" s="119" customFormat="1" x14ac:dyDescent="0.3"/>
    <row r="408" s="119" customFormat="1" x14ac:dyDescent="0.3"/>
    <row r="409" s="119" customFormat="1" x14ac:dyDescent="0.3"/>
    <row r="410" s="119" customFormat="1" x14ac:dyDescent="0.3"/>
    <row r="411" s="119" customFormat="1" x14ac:dyDescent="0.3"/>
    <row r="412" s="119" customFormat="1" x14ac:dyDescent="0.3"/>
    <row r="413" s="119" customFormat="1" x14ac:dyDescent="0.3"/>
    <row r="414" s="119" customFormat="1" x14ac:dyDescent="0.3"/>
    <row r="415" s="119" customFormat="1" x14ac:dyDescent="0.3"/>
    <row r="416" s="119" customFormat="1" x14ac:dyDescent="0.3"/>
    <row r="417" s="119" customFormat="1" x14ac:dyDescent="0.3"/>
    <row r="418" s="119" customFormat="1" x14ac:dyDescent="0.3"/>
    <row r="419" s="119" customFormat="1" x14ac:dyDescent="0.3"/>
    <row r="420" s="119" customFormat="1" x14ac:dyDescent="0.3"/>
    <row r="421" s="119" customFormat="1" x14ac:dyDescent="0.3"/>
    <row r="422" s="119" customFormat="1" x14ac:dyDescent="0.3"/>
    <row r="423" s="119" customFormat="1" x14ac:dyDescent="0.3"/>
    <row r="424" s="119" customFormat="1" x14ac:dyDescent="0.3"/>
    <row r="425" s="119" customFormat="1" x14ac:dyDescent="0.3"/>
    <row r="426" s="119" customFormat="1" x14ac:dyDescent="0.3"/>
    <row r="427" s="119" customFormat="1" x14ac:dyDescent="0.3"/>
    <row r="428" s="119" customFormat="1" x14ac:dyDescent="0.3"/>
    <row r="429" s="119" customFormat="1" x14ac:dyDescent="0.3"/>
    <row r="430" s="119" customFormat="1" x14ac:dyDescent="0.3"/>
    <row r="431" s="119" customFormat="1" x14ac:dyDescent="0.3"/>
    <row r="432" s="119" customFormat="1" x14ac:dyDescent="0.3"/>
    <row r="433" s="119" customFormat="1" x14ac:dyDescent="0.3"/>
    <row r="434" s="119" customFormat="1" x14ac:dyDescent="0.3"/>
    <row r="435" s="119" customFormat="1" x14ac:dyDescent="0.3"/>
    <row r="436" s="119" customFormat="1" x14ac:dyDescent="0.3"/>
    <row r="437" s="119" customFormat="1" x14ac:dyDescent="0.3"/>
    <row r="438" s="119" customFormat="1" x14ac:dyDescent="0.3"/>
    <row r="439" s="119" customFormat="1" x14ac:dyDescent="0.3"/>
    <row r="440" s="119" customFormat="1" x14ac:dyDescent="0.3"/>
    <row r="441" s="119" customFormat="1" x14ac:dyDescent="0.3"/>
    <row r="442" s="119" customFormat="1" x14ac:dyDescent="0.3"/>
    <row r="443" s="119" customFormat="1" x14ac:dyDescent="0.3"/>
    <row r="444" s="119" customFormat="1" x14ac:dyDescent="0.3"/>
    <row r="445" s="119" customFormat="1" x14ac:dyDescent="0.3"/>
    <row r="446" s="119" customFormat="1" x14ac:dyDescent="0.3"/>
    <row r="447" s="119" customFormat="1" x14ac:dyDescent="0.3"/>
    <row r="448" s="119" customFormat="1" x14ac:dyDescent="0.3"/>
    <row r="449" s="119" customFormat="1" x14ac:dyDescent="0.3"/>
    <row r="450" s="119" customFormat="1" x14ac:dyDescent="0.3"/>
    <row r="451" s="119" customFormat="1" x14ac:dyDescent="0.3"/>
    <row r="452" s="119" customFormat="1" x14ac:dyDescent="0.3"/>
    <row r="453" s="119" customFormat="1" x14ac:dyDescent="0.3"/>
    <row r="454" s="119" customFormat="1" x14ac:dyDescent="0.3"/>
    <row r="455" s="119" customFormat="1" x14ac:dyDescent="0.3"/>
    <row r="456" s="119" customFormat="1" x14ac:dyDescent="0.3"/>
    <row r="457" s="119" customFormat="1" x14ac:dyDescent="0.3"/>
    <row r="458" s="119" customFormat="1" x14ac:dyDescent="0.3"/>
    <row r="459" s="119" customFormat="1" x14ac:dyDescent="0.3"/>
    <row r="460" s="119" customFormat="1" x14ac:dyDescent="0.3"/>
    <row r="461" s="119" customFormat="1" x14ac:dyDescent="0.3"/>
    <row r="462" s="119" customFormat="1" x14ac:dyDescent="0.3"/>
    <row r="463" s="119" customFormat="1" x14ac:dyDescent="0.3"/>
    <row r="464" s="119" customFormat="1" x14ac:dyDescent="0.3"/>
    <row r="465" s="119" customFormat="1" x14ac:dyDescent="0.3"/>
    <row r="466" s="119" customFormat="1" x14ac:dyDescent="0.3"/>
    <row r="467" s="119" customFormat="1" x14ac:dyDescent="0.3"/>
    <row r="468" s="119" customFormat="1" x14ac:dyDescent="0.3"/>
    <row r="469" s="119" customFormat="1" x14ac:dyDescent="0.3"/>
  </sheetData>
  <sheetProtection algorithmName="SHA-512" hashValue="SGjtS2WuWRBJPow5Dg046xUiQ8fRJbP7ecTKdCQIqjMahI8DnuV2R9j//PJxrSE+bgByIQFZ23Hq9B7NlNCdvA==" saltValue="5eot+q4Oz0OJI/ha0Fks1Q==" spinCount="100000" sheet="1" objects="1" scenarios="1"/>
  <mergeCells count="13">
    <mergeCell ref="A1:D1"/>
    <mergeCell ref="A24:K24"/>
    <mergeCell ref="A23:K23"/>
    <mergeCell ref="A25:K25"/>
    <mergeCell ref="A27:I27"/>
    <mergeCell ref="D3:E3"/>
    <mergeCell ref="I3:J3"/>
    <mergeCell ref="A4:C4"/>
    <mergeCell ref="A10:A18"/>
    <mergeCell ref="C14:C18"/>
    <mergeCell ref="A5:A9"/>
    <mergeCell ref="C10:C13"/>
    <mergeCell ref="B5:B18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80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>
    <tabColor theme="9" tint="0.39997558519241921"/>
  </sheetPr>
  <dimension ref="A1:BM487"/>
  <sheetViews>
    <sheetView showGridLines="0" zoomScale="90" zoomScaleNormal="90" zoomScalePageLayoutView="90" workbookViewId="0">
      <selection activeCell="A2" sqref="A2"/>
    </sheetView>
  </sheetViews>
  <sheetFormatPr defaultColWidth="8.88671875" defaultRowHeight="14.4" x14ac:dyDescent="0.3"/>
  <cols>
    <col min="1" max="1" width="17.6640625" style="120" customWidth="1"/>
    <col min="2" max="2" width="11.109375" style="120" customWidth="1"/>
    <col min="3" max="3" width="39.44140625" style="120" customWidth="1"/>
    <col min="4" max="4" width="9.5546875" style="120" customWidth="1"/>
    <col min="5" max="5" width="12" style="120" customWidth="1"/>
    <col min="6" max="6" width="12.77734375" style="120" customWidth="1"/>
    <col min="7" max="7" width="12.88671875" style="120" customWidth="1"/>
    <col min="8" max="8" width="2.6640625" style="119" customWidth="1"/>
    <col min="9" max="9" width="9.5546875" style="120" customWidth="1"/>
    <col min="10" max="10" width="12" style="120" customWidth="1"/>
    <col min="11" max="11" width="12.33203125" style="120" customWidth="1"/>
    <col min="12" max="12" width="12.5546875" style="120" customWidth="1"/>
    <col min="13" max="13" width="0.77734375" style="119" customWidth="1"/>
    <col min="14" max="14" width="2.5546875" style="119" customWidth="1"/>
    <col min="15" max="65" width="8.88671875" style="119"/>
    <col min="66" max="16384" width="8.88671875" style="120"/>
  </cols>
  <sheetData>
    <row r="1" spans="1:14" ht="16.2" thickBot="1" x14ac:dyDescent="0.35">
      <c r="A1" s="445" t="s">
        <v>242</v>
      </c>
      <c r="B1" s="446"/>
      <c r="C1" s="447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</row>
    <row r="2" spans="1:14" ht="10.8" customHeight="1" thickBot="1" x14ac:dyDescent="0.35">
      <c r="A2" s="118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</row>
    <row r="3" spans="1:14" ht="15" thickBot="1" x14ac:dyDescent="0.35">
      <c r="A3" s="118"/>
      <c r="B3" s="118"/>
      <c r="C3" s="118"/>
      <c r="D3" s="449" t="s">
        <v>118</v>
      </c>
      <c r="E3" s="450"/>
      <c r="F3" s="121">
        <f>'Dati generali'!E3-1</f>
        <v>2021</v>
      </c>
      <c r="G3" s="122"/>
      <c r="H3" s="118"/>
      <c r="I3" s="451" t="s">
        <v>118</v>
      </c>
      <c r="J3" s="452"/>
      <c r="K3" s="123">
        <f>'Dati generali'!E3</f>
        <v>2022</v>
      </c>
      <c r="L3" s="124"/>
      <c r="M3" s="118"/>
      <c r="N3" s="118"/>
    </row>
    <row r="4" spans="1:14" ht="29.4" thickBot="1" x14ac:dyDescent="0.35">
      <c r="A4" s="453" t="s">
        <v>116</v>
      </c>
      <c r="B4" s="454"/>
      <c r="C4" s="468"/>
      <c r="D4" s="125" t="s">
        <v>0</v>
      </c>
      <c r="E4" s="125" t="s">
        <v>117</v>
      </c>
      <c r="F4" s="125" t="s">
        <v>103</v>
      </c>
      <c r="G4" s="126" t="s">
        <v>14</v>
      </c>
      <c r="H4" s="118"/>
      <c r="I4" s="127" t="s">
        <v>0</v>
      </c>
      <c r="J4" s="125" t="s">
        <v>117</v>
      </c>
      <c r="K4" s="125" t="s">
        <v>103</v>
      </c>
      <c r="L4" s="126" t="s">
        <v>14</v>
      </c>
      <c r="M4" s="118"/>
      <c r="N4" s="118"/>
    </row>
    <row r="5" spans="1:14" ht="15" customHeight="1" thickBot="1" x14ac:dyDescent="0.35">
      <c r="A5" s="456" t="s">
        <v>374</v>
      </c>
      <c r="B5" s="463" t="s">
        <v>333</v>
      </c>
      <c r="C5" s="360" t="s">
        <v>109</v>
      </c>
      <c r="D5" s="380">
        <f>'a) ULA (Bil e OrgContr)'!D5</f>
        <v>12</v>
      </c>
      <c r="E5" s="364">
        <v>1</v>
      </c>
      <c r="F5" s="365">
        <v>12</v>
      </c>
      <c r="G5" s="381">
        <f>D5*E5*F5/12</f>
        <v>12</v>
      </c>
      <c r="H5" s="366"/>
      <c r="I5" s="380">
        <f>'a) ULA (Bil e OrgContr)'!I5</f>
        <v>14</v>
      </c>
      <c r="J5" s="382">
        <v>1</v>
      </c>
      <c r="K5" s="368">
        <v>12</v>
      </c>
      <c r="L5" s="381">
        <f>I5*J5*K5/12</f>
        <v>14</v>
      </c>
      <c r="M5" s="118"/>
      <c r="N5" s="118"/>
    </row>
    <row r="6" spans="1:14" x14ac:dyDescent="0.3">
      <c r="A6" s="456"/>
      <c r="B6" s="463"/>
      <c r="C6" s="465" t="s">
        <v>110</v>
      </c>
      <c r="D6" s="363">
        <f>'a) ULA (Bil e OrgContr)'!D6</f>
        <v>1</v>
      </c>
      <c r="E6" s="369">
        <v>1</v>
      </c>
      <c r="F6" s="383">
        <v>10</v>
      </c>
      <c r="G6" s="370">
        <f t="shared" ref="G6:G14" si="0">D6*E6*F6/12</f>
        <v>0.83333333333333337</v>
      </c>
      <c r="H6" s="366"/>
      <c r="I6" s="363">
        <f>'a) ULA (Bil e OrgContr)'!I6</f>
        <v>1</v>
      </c>
      <c r="J6" s="371">
        <v>1</v>
      </c>
      <c r="K6" s="383">
        <v>8</v>
      </c>
      <c r="L6" s="370">
        <f t="shared" ref="L6:L14" si="1">I6*J6*K6/12</f>
        <v>0.66666666666666663</v>
      </c>
      <c r="M6" s="118"/>
      <c r="N6" s="118"/>
    </row>
    <row r="7" spans="1:14" x14ac:dyDescent="0.3">
      <c r="A7" s="456"/>
      <c r="B7" s="463"/>
      <c r="C7" s="466"/>
      <c r="D7" s="363">
        <f>'a) ULA (Bil e OrgContr)'!D7</f>
        <v>0</v>
      </c>
      <c r="E7" s="369">
        <v>1</v>
      </c>
      <c r="F7" s="384"/>
      <c r="G7" s="370">
        <f t="shared" si="0"/>
        <v>0</v>
      </c>
      <c r="H7" s="366"/>
      <c r="I7" s="363">
        <f>'a) ULA (Bil e OrgContr)'!I7</f>
        <v>0</v>
      </c>
      <c r="J7" s="371">
        <v>1</v>
      </c>
      <c r="K7" s="384"/>
      <c r="L7" s="370">
        <f t="shared" si="1"/>
        <v>0</v>
      </c>
      <c r="M7" s="118"/>
      <c r="N7" s="118"/>
    </row>
    <row r="8" spans="1:14" x14ac:dyDescent="0.3">
      <c r="A8" s="456"/>
      <c r="B8" s="463"/>
      <c r="C8" s="466"/>
      <c r="D8" s="363">
        <f>'a) ULA (Bil e OrgContr)'!D8</f>
        <v>0</v>
      </c>
      <c r="E8" s="369">
        <v>1</v>
      </c>
      <c r="F8" s="384"/>
      <c r="G8" s="370">
        <f t="shared" si="0"/>
        <v>0</v>
      </c>
      <c r="H8" s="366"/>
      <c r="I8" s="363">
        <f>'a) ULA (Bil e OrgContr)'!I8</f>
        <v>0</v>
      </c>
      <c r="J8" s="371">
        <v>1</v>
      </c>
      <c r="K8" s="384"/>
      <c r="L8" s="370">
        <f t="shared" si="1"/>
        <v>0</v>
      </c>
      <c r="M8" s="118"/>
      <c r="N8" s="118"/>
    </row>
    <row r="9" spans="1:14" ht="15" thickBot="1" x14ac:dyDescent="0.35">
      <c r="A9" s="457"/>
      <c r="B9" s="463"/>
      <c r="C9" s="467"/>
      <c r="D9" s="363">
        <f>'a) ULA (Bil e OrgContr)'!D9</f>
        <v>0</v>
      </c>
      <c r="E9" s="369">
        <v>1</v>
      </c>
      <c r="F9" s="385"/>
      <c r="G9" s="370">
        <f t="shared" si="0"/>
        <v>0</v>
      </c>
      <c r="H9" s="366"/>
      <c r="I9" s="363">
        <f>'a) ULA (Bil e OrgContr)'!I9</f>
        <v>0</v>
      </c>
      <c r="J9" s="371">
        <v>1</v>
      </c>
      <c r="K9" s="385"/>
      <c r="L9" s="370">
        <f t="shared" si="1"/>
        <v>0</v>
      </c>
      <c r="M9" s="118"/>
      <c r="N9" s="118"/>
    </row>
    <row r="10" spans="1:14" s="119" customFormat="1" x14ac:dyDescent="0.3">
      <c r="A10" s="455" t="s">
        <v>375</v>
      </c>
      <c r="B10" s="463"/>
      <c r="C10" s="361" t="s">
        <v>109</v>
      </c>
      <c r="D10" s="363">
        <f>'a) ULA (Bil e OrgContr)'!D10</f>
        <v>1</v>
      </c>
      <c r="E10" s="372">
        <f>'a) ULA (Bil e OrgContr)'!E10</f>
        <v>0.45</v>
      </c>
      <c r="F10" s="368">
        <v>12</v>
      </c>
      <c r="G10" s="370">
        <f t="shared" si="0"/>
        <v>0.45</v>
      </c>
      <c r="H10" s="366"/>
      <c r="I10" s="363">
        <f>'a) ULA (Bil e OrgContr)'!I10</f>
        <v>2</v>
      </c>
      <c r="J10" s="367">
        <f>'a) ULA (Bil e OrgContr)'!J10</f>
        <v>0.5</v>
      </c>
      <c r="K10" s="373">
        <v>12</v>
      </c>
      <c r="L10" s="370">
        <f t="shared" si="1"/>
        <v>1</v>
      </c>
      <c r="M10" s="118"/>
      <c r="N10" s="118"/>
    </row>
    <row r="11" spans="1:14" s="119" customFormat="1" x14ac:dyDescent="0.3">
      <c r="A11" s="456"/>
      <c r="B11" s="463"/>
      <c r="C11" s="362"/>
      <c r="D11" s="363">
        <f>'a) ULA (Bil e OrgContr)'!D11</f>
        <v>1</v>
      </c>
      <c r="E11" s="372">
        <f>'a) ULA (Bil e OrgContr)'!E11</f>
        <v>0.5</v>
      </c>
      <c r="F11" s="368">
        <v>12</v>
      </c>
      <c r="G11" s="370">
        <f t="shared" si="0"/>
        <v>0.5</v>
      </c>
      <c r="H11" s="366"/>
      <c r="I11" s="363">
        <f>'a) ULA (Bil e OrgContr)'!I11</f>
        <v>0</v>
      </c>
      <c r="J11" s="367">
        <f>'a) ULA (Bil e OrgContr)'!J11</f>
        <v>0</v>
      </c>
      <c r="K11" s="374">
        <v>12</v>
      </c>
      <c r="L11" s="370">
        <f t="shared" si="1"/>
        <v>0</v>
      </c>
      <c r="M11" s="118"/>
      <c r="N11" s="118"/>
    </row>
    <row r="12" spans="1:14" s="119" customFormat="1" x14ac:dyDescent="0.3">
      <c r="A12" s="456"/>
      <c r="B12" s="463"/>
      <c r="C12" s="362"/>
      <c r="D12" s="363">
        <f>'a) ULA (Bil e OrgContr)'!D12</f>
        <v>1</v>
      </c>
      <c r="E12" s="372">
        <f>'a) ULA (Bil e OrgContr)'!E12</f>
        <v>0.6</v>
      </c>
      <c r="F12" s="368">
        <v>12</v>
      </c>
      <c r="G12" s="370">
        <f t="shared" si="0"/>
        <v>0.6</v>
      </c>
      <c r="H12" s="366"/>
      <c r="I12" s="363">
        <f>'a) ULA (Bil e OrgContr)'!I12</f>
        <v>0</v>
      </c>
      <c r="J12" s="367">
        <f>'a) ULA (Bil e OrgContr)'!J12</f>
        <v>0</v>
      </c>
      <c r="K12" s="374">
        <v>12</v>
      </c>
      <c r="L12" s="370">
        <f t="shared" si="1"/>
        <v>0</v>
      </c>
      <c r="M12" s="118"/>
      <c r="N12" s="118"/>
    </row>
    <row r="13" spans="1:14" s="119" customFormat="1" ht="15" thickBot="1" x14ac:dyDescent="0.35">
      <c r="A13" s="456"/>
      <c r="B13" s="463"/>
      <c r="C13" s="362"/>
      <c r="D13" s="363">
        <f>'a) ULA (Bil e OrgContr)'!D13</f>
        <v>0</v>
      </c>
      <c r="E13" s="372">
        <f>'a) ULA (Bil e OrgContr)'!E13</f>
        <v>0</v>
      </c>
      <c r="F13" s="368">
        <v>12</v>
      </c>
      <c r="G13" s="370">
        <f t="shared" si="0"/>
        <v>0</v>
      </c>
      <c r="H13" s="366"/>
      <c r="I13" s="363">
        <f>'a) ULA (Bil e OrgContr)'!I13</f>
        <v>0</v>
      </c>
      <c r="J13" s="367">
        <f>'a) ULA (Bil e OrgContr)'!J13</f>
        <v>0</v>
      </c>
      <c r="K13" s="375">
        <v>12</v>
      </c>
      <c r="L13" s="370">
        <f t="shared" si="1"/>
        <v>0</v>
      </c>
      <c r="M13" s="118"/>
      <c r="N13" s="118"/>
    </row>
    <row r="14" spans="1:14" s="119" customFormat="1" x14ac:dyDescent="0.3">
      <c r="A14" s="456"/>
      <c r="B14" s="463"/>
      <c r="C14" s="469" t="s">
        <v>110</v>
      </c>
      <c r="D14" s="398">
        <f>'a) ULA (Bil e OrgContr)'!D14</f>
        <v>0</v>
      </c>
      <c r="E14" s="376">
        <f>'a) ULA (Bil e OrgContr)'!E14</f>
        <v>0</v>
      </c>
      <c r="F14" s="383">
        <v>9</v>
      </c>
      <c r="G14" s="370">
        <f t="shared" si="0"/>
        <v>0</v>
      </c>
      <c r="H14" s="366"/>
      <c r="I14" s="363">
        <f>'a) ULA (Bil e OrgContr)'!I14</f>
        <v>0</v>
      </c>
      <c r="J14" s="371">
        <f>'a) ULA (Bil e OrgContr)'!J14</f>
        <v>0</v>
      </c>
      <c r="K14" s="383">
        <v>9</v>
      </c>
      <c r="L14" s="370">
        <f t="shared" si="1"/>
        <v>0</v>
      </c>
      <c r="M14" s="118"/>
      <c r="N14" s="118"/>
    </row>
    <row r="15" spans="1:14" s="119" customFormat="1" x14ac:dyDescent="0.3">
      <c r="A15" s="456"/>
      <c r="B15" s="463"/>
      <c r="C15" s="470"/>
      <c r="D15" s="398">
        <f>'a) ULA (Bil e OrgContr)'!D15</f>
        <v>0</v>
      </c>
      <c r="E15" s="376">
        <f>'a) ULA (Bil e OrgContr)'!E15</f>
        <v>0</v>
      </c>
      <c r="F15" s="384">
        <v>3</v>
      </c>
      <c r="G15" s="370">
        <f t="shared" ref="G15:G18" si="2">D15*E15*F15/12</f>
        <v>0</v>
      </c>
      <c r="H15" s="366"/>
      <c r="I15" s="363">
        <f>'a) ULA (Bil e OrgContr)'!I15</f>
        <v>0</v>
      </c>
      <c r="J15" s="371">
        <f>'a) ULA (Bil e OrgContr)'!J15</f>
        <v>0</v>
      </c>
      <c r="K15" s="384">
        <v>8</v>
      </c>
      <c r="L15" s="370">
        <f t="shared" ref="L15:L18" si="3">I15*J15*K15/12</f>
        <v>0</v>
      </c>
      <c r="M15" s="118"/>
      <c r="N15" s="118"/>
    </row>
    <row r="16" spans="1:14" s="119" customFormat="1" x14ac:dyDescent="0.3">
      <c r="A16" s="456"/>
      <c r="B16" s="463"/>
      <c r="C16" s="470"/>
      <c r="D16" s="398">
        <f>'a) ULA (Bil e OrgContr)'!D16</f>
        <v>0</v>
      </c>
      <c r="E16" s="376">
        <f>'a) ULA (Bil e OrgContr)'!E16</f>
        <v>0</v>
      </c>
      <c r="F16" s="384"/>
      <c r="G16" s="370">
        <f t="shared" si="2"/>
        <v>0</v>
      </c>
      <c r="H16" s="366"/>
      <c r="I16" s="363">
        <f>'a) ULA (Bil e OrgContr)'!I16</f>
        <v>0</v>
      </c>
      <c r="J16" s="371">
        <f>'a) ULA (Bil e OrgContr)'!J16</f>
        <v>0</v>
      </c>
      <c r="K16" s="384"/>
      <c r="L16" s="370">
        <f t="shared" si="3"/>
        <v>0</v>
      </c>
      <c r="M16" s="118"/>
      <c r="N16" s="118"/>
    </row>
    <row r="17" spans="1:14" s="119" customFormat="1" x14ac:dyDescent="0.3">
      <c r="A17" s="456"/>
      <c r="B17" s="463"/>
      <c r="C17" s="470"/>
      <c r="D17" s="398">
        <f>'a) ULA (Bil e OrgContr)'!D17</f>
        <v>0</v>
      </c>
      <c r="E17" s="376">
        <f>'a) ULA (Bil e OrgContr)'!E17</f>
        <v>0</v>
      </c>
      <c r="F17" s="384"/>
      <c r="G17" s="370">
        <f t="shared" si="2"/>
        <v>0</v>
      </c>
      <c r="H17" s="366"/>
      <c r="I17" s="363">
        <f>'a) ULA (Bil e OrgContr)'!I17</f>
        <v>0</v>
      </c>
      <c r="J17" s="371">
        <f>'a) ULA (Bil e OrgContr)'!J17</f>
        <v>0</v>
      </c>
      <c r="K17" s="384"/>
      <c r="L17" s="370">
        <f t="shared" si="3"/>
        <v>0</v>
      </c>
      <c r="M17" s="118"/>
      <c r="N17" s="118"/>
    </row>
    <row r="18" spans="1:14" s="119" customFormat="1" ht="15" thickBot="1" x14ac:dyDescent="0.35">
      <c r="A18" s="457"/>
      <c r="B18" s="464"/>
      <c r="C18" s="471"/>
      <c r="D18" s="399">
        <f>'a) ULA (Bil e OrgContr)'!D18</f>
        <v>0</v>
      </c>
      <c r="E18" s="371">
        <f>'a) ULA (Bil e OrgContr)'!E18</f>
        <v>0</v>
      </c>
      <c r="F18" s="385"/>
      <c r="G18" s="370">
        <f t="shared" si="2"/>
        <v>0</v>
      </c>
      <c r="H18" s="366"/>
      <c r="I18" s="377">
        <f>'a) ULA (Bil e OrgContr)'!I18</f>
        <v>0</v>
      </c>
      <c r="J18" s="371">
        <f>'a) ULA (Bil e OrgContr)'!J18</f>
        <v>0</v>
      </c>
      <c r="K18" s="385"/>
      <c r="L18" s="370">
        <f t="shared" si="3"/>
        <v>0</v>
      </c>
      <c r="M18" s="118"/>
      <c r="N18" s="118"/>
    </row>
    <row r="19" spans="1:14" s="119" customFormat="1" ht="15" customHeight="1" thickBot="1" x14ac:dyDescent="0.35">
      <c r="A19" s="476" t="s">
        <v>132</v>
      </c>
      <c r="B19" s="476"/>
      <c r="C19" s="361"/>
      <c r="D19" s="400">
        <v>3</v>
      </c>
      <c r="E19" s="378">
        <f>IF('Dati generali'!C5=1,"",100%)</f>
        <v>1</v>
      </c>
      <c r="F19" s="365">
        <f>IF('Dati generali'!C5=1,"",12)</f>
        <v>12</v>
      </c>
      <c r="G19" s="370">
        <f>IF('Dati generali'!C5=1,0,D19*E19*F19/12)</f>
        <v>3</v>
      </c>
      <c r="H19" s="366"/>
      <c r="I19" s="383">
        <v>3</v>
      </c>
      <c r="J19" s="378">
        <f>IF('Dati generali'!C5=1,"",100%)</f>
        <v>1</v>
      </c>
      <c r="K19" s="365">
        <f>IF('Dati generali'!C5=1,"",12)</f>
        <v>12</v>
      </c>
      <c r="L19" s="370">
        <f>IF('Dati generali'!C5=1,0,I19*J19*K19/12)</f>
        <v>3</v>
      </c>
      <c r="M19" s="118"/>
      <c r="N19" s="118"/>
    </row>
    <row r="20" spans="1:14" s="119" customFormat="1" ht="15" thickBot="1" x14ac:dyDescent="0.35">
      <c r="A20" s="477"/>
      <c r="B20" s="477"/>
      <c r="C20" s="474" t="str">
        <f>IF('Dati generali'!C5=1,"","con contratto che indica una durata dell'attività all'interno dell'impresa inferiore all'anno")</f>
        <v>con contratto che indica una durata dell'attività all'interno dell'impresa inferiore all'anno</v>
      </c>
      <c r="D20" s="401">
        <v>1</v>
      </c>
      <c r="E20" s="376">
        <f>IF('Dati generali'!C5=1,"",100%)</f>
        <v>1</v>
      </c>
      <c r="F20" s="386">
        <v>8</v>
      </c>
      <c r="G20" s="370">
        <f>IF('Dati generali'!C5=1,0,D20*E20*F20/12)</f>
        <v>0.66666666666666663</v>
      </c>
      <c r="H20" s="366"/>
      <c r="I20" s="385">
        <v>1</v>
      </c>
      <c r="J20" s="376">
        <f>IF('Dati generali'!C5=1,"",100%)</f>
        <v>1</v>
      </c>
      <c r="K20" s="386">
        <v>8</v>
      </c>
      <c r="L20" s="370">
        <f>IF('Dati generali'!C5=1,0,I20*J20*K20/12)</f>
        <v>0.66666666666666663</v>
      </c>
      <c r="M20" s="118"/>
      <c r="N20" s="118"/>
    </row>
    <row r="21" spans="1:14" s="119" customFormat="1" ht="15" thickBot="1" x14ac:dyDescent="0.35">
      <c r="A21" s="478"/>
      <c r="B21" s="478"/>
      <c r="C21" s="475"/>
      <c r="D21" s="395"/>
      <c r="E21" s="394"/>
      <c r="F21" s="393"/>
      <c r="G21" s="394"/>
      <c r="H21" s="366"/>
      <c r="I21" s="396"/>
      <c r="J21" s="394"/>
      <c r="K21" s="393"/>
      <c r="L21" s="394"/>
      <c r="M21" s="118"/>
      <c r="N21" s="118"/>
    </row>
    <row r="22" spans="1:14" s="119" customFormat="1" ht="15" thickBot="1" x14ac:dyDescent="0.35">
      <c r="A22" s="472" t="s">
        <v>136</v>
      </c>
      <c r="B22" s="473"/>
      <c r="C22" s="133"/>
      <c r="D22" s="397" t="str">
        <f>IF('Dati generali'!C5=1,1,"")</f>
        <v/>
      </c>
      <c r="E22" s="372" t="str">
        <f>IF('Dati generali'!C5=1,100%,"")</f>
        <v/>
      </c>
      <c r="F22" s="373" t="str">
        <f>IF('Dati generali'!C5=1,12,"")</f>
        <v/>
      </c>
      <c r="G22" s="379" t="str">
        <f>IF('Dati generali'!$C$5=1,IF('Dati generali'!C5=1,D22*E22*F22/12,0),"")</f>
        <v/>
      </c>
      <c r="H22" s="366"/>
      <c r="I22" s="397" t="str">
        <f>IF('Dati generali'!C5=1,1,"")</f>
        <v/>
      </c>
      <c r="J22" s="372" t="str">
        <f>IF('Dati generali'!C5=1,100%,"")</f>
        <v/>
      </c>
      <c r="K22" s="373" t="str">
        <f>IF('Dati generali'!C5=1,12,"")</f>
        <v/>
      </c>
      <c r="L22" s="379" t="str">
        <f>IF('Dati generali'!$C$5=1,IF('Dati generali'!C5=1,I22*J22*K22/12,0),"")</f>
        <v/>
      </c>
      <c r="M22" s="118"/>
      <c r="N22" s="118"/>
    </row>
    <row r="23" spans="1:14" s="119" customFormat="1" x14ac:dyDescent="0.3">
      <c r="A23" s="136"/>
      <c r="B23" s="136"/>
      <c r="C23" s="137"/>
      <c r="D23" s="140"/>
      <c r="E23" s="138"/>
      <c r="F23" s="139" t="s">
        <v>15</v>
      </c>
      <c r="G23" s="327">
        <f>SUM(G5:G22)</f>
        <v>18.05</v>
      </c>
      <c r="H23" s="131"/>
      <c r="I23" s="140"/>
      <c r="J23" s="138"/>
      <c r="K23" s="139" t="s">
        <v>15</v>
      </c>
      <c r="L23" s="327">
        <f>SUM(L5:L22)</f>
        <v>19.333333333333332</v>
      </c>
      <c r="M23" s="118"/>
      <c r="N23" s="118"/>
    </row>
    <row r="24" spans="1:14" s="119" customFormat="1" x14ac:dyDescent="0.3">
      <c r="A24" s="136"/>
      <c r="B24" s="136"/>
      <c r="C24" s="136"/>
      <c r="D24" s="140"/>
      <c r="E24" s="140"/>
      <c r="F24" s="141" t="s">
        <v>119</v>
      </c>
      <c r="G24" s="328">
        <f>ROUND(G23,0)</f>
        <v>18</v>
      </c>
      <c r="H24" s="131"/>
      <c r="I24" s="140"/>
      <c r="J24" s="140"/>
      <c r="K24" s="141" t="s">
        <v>119</v>
      </c>
      <c r="L24" s="328">
        <f>ROUND(L23,0)</f>
        <v>19</v>
      </c>
      <c r="M24" s="118"/>
      <c r="N24" s="118"/>
    </row>
    <row r="25" spans="1:14" s="119" customFormat="1" ht="6.6" customHeight="1" x14ac:dyDescent="0.3">
      <c r="A25" s="118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</row>
    <row r="26" spans="1:14" s="144" customFormat="1" ht="13.8" x14ac:dyDescent="0.3">
      <c r="A26" s="142" t="s">
        <v>104</v>
      </c>
      <c r="B26" s="32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</row>
    <row r="27" spans="1:14" s="144" customFormat="1" ht="13.8" x14ac:dyDescent="0.3">
      <c r="A27" s="448" t="s">
        <v>105</v>
      </c>
      <c r="B27" s="448"/>
      <c r="C27" s="448"/>
      <c r="D27" s="448"/>
      <c r="E27" s="448"/>
      <c r="F27" s="448"/>
      <c r="G27" s="448"/>
      <c r="H27" s="143"/>
      <c r="I27" s="143"/>
      <c r="J27" s="143"/>
      <c r="K27" s="143"/>
      <c r="L27" s="143"/>
      <c r="M27" s="143"/>
      <c r="N27" s="143"/>
    </row>
    <row r="28" spans="1:14" s="144" customFormat="1" ht="14.4" customHeight="1" x14ac:dyDescent="0.3">
      <c r="A28" s="448" t="s">
        <v>106</v>
      </c>
      <c r="B28" s="448"/>
      <c r="C28" s="448"/>
      <c r="D28" s="448"/>
      <c r="E28" s="448"/>
      <c r="F28" s="448"/>
      <c r="G28" s="448"/>
      <c r="H28" s="448"/>
      <c r="I28" s="448"/>
      <c r="J28" s="448"/>
      <c r="K28" s="448"/>
      <c r="L28" s="143"/>
      <c r="M28" s="143"/>
      <c r="N28" s="143"/>
    </row>
    <row r="29" spans="1:14" s="144" customFormat="1" ht="13.8" x14ac:dyDescent="0.3">
      <c r="A29" s="448"/>
      <c r="B29" s="448"/>
      <c r="C29" s="448"/>
      <c r="D29" s="448"/>
      <c r="E29" s="448"/>
      <c r="F29" s="448"/>
      <c r="G29" s="448"/>
      <c r="H29" s="448"/>
      <c r="I29" s="448"/>
      <c r="J29" s="448"/>
      <c r="K29" s="448"/>
      <c r="L29" s="143"/>
      <c r="M29" s="143"/>
      <c r="N29" s="143"/>
    </row>
    <row r="30" spans="1:14" s="144" customFormat="1" ht="13.8" x14ac:dyDescent="0.3">
      <c r="A30" s="448" t="s">
        <v>107</v>
      </c>
      <c r="B30" s="448"/>
      <c r="C30" s="448"/>
      <c r="D30" s="448"/>
      <c r="E30" s="448"/>
      <c r="F30" s="448"/>
      <c r="G30" s="448"/>
      <c r="H30" s="143"/>
      <c r="I30" s="143"/>
      <c r="J30" s="143"/>
      <c r="K30" s="143"/>
      <c r="L30" s="143"/>
      <c r="M30" s="143"/>
      <c r="N30" s="143"/>
    </row>
    <row r="31" spans="1:14" s="144" customFormat="1" ht="13.8" customHeight="1" x14ac:dyDescent="0.3">
      <c r="A31" s="448" t="s">
        <v>376</v>
      </c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143"/>
      <c r="M31" s="143"/>
      <c r="N31" s="143"/>
    </row>
    <row r="32" spans="1:14" s="119" customFormat="1" ht="14.4" customHeight="1" x14ac:dyDescent="0.3">
      <c r="A32" s="448" t="s">
        <v>373</v>
      </c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118"/>
      <c r="M32" s="118"/>
      <c r="N32" s="118"/>
    </row>
    <row r="33" spans="1:14" s="144" customFormat="1" ht="13.8" customHeight="1" x14ac:dyDescent="0.3">
      <c r="A33" s="448" t="s">
        <v>377</v>
      </c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143"/>
      <c r="M33" s="143"/>
      <c r="N33" s="143"/>
    </row>
    <row r="34" spans="1:14" s="144" customFormat="1" ht="4.2" customHeight="1" x14ac:dyDescent="0.3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</row>
    <row r="35" spans="1:14" s="119" customFormat="1" x14ac:dyDescent="0.3"/>
    <row r="37" spans="1:14" s="119" customFormat="1" x14ac:dyDescent="0.3"/>
    <row r="38" spans="1:14" s="119" customFormat="1" x14ac:dyDescent="0.3"/>
    <row r="39" spans="1:14" s="119" customFormat="1" x14ac:dyDescent="0.3"/>
    <row r="40" spans="1:14" s="119" customFormat="1" x14ac:dyDescent="0.3"/>
    <row r="41" spans="1:14" s="119" customFormat="1" x14ac:dyDescent="0.3"/>
    <row r="42" spans="1:14" s="119" customFormat="1" x14ac:dyDescent="0.3"/>
    <row r="43" spans="1:14" s="119" customFormat="1" x14ac:dyDescent="0.3"/>
    <row r="44" spans="1:14" s="119" customFormat="1" x14ac:dyDescent="0.3"/>
    <row r="45" spans="1:14" s="119" customFormat="1" x14ac:dyDescent="0.3"/>
    <row r="46" spans="1:14" s="119" customFormat="1" x14ac:dyDescent="0.3"/>
    <row r="47" spans="1:14" s="119" customFormat="1" x14ac:dyDescent="0.3"/>
    <row r="48" spans="1:14" s="119" customFormat="1" x14ac:dyDescent="0.3"/>
    <row r="49" s="119" customFormat="1" x14ac:dyDescent="0.3"/>
    <row r="50" s="119" customFormat="1" x14ac:dyDescent="0.3"/>
    <row r="51" s="119" customFormat="1" x14ac:dyDescent="0.3"/>
    <row r="52" s="119" customFormat="1" x14ac:dyDescent="0.3"/>
    <row r="53" s="119" customFormat="1" x14ac:dyDescent="0.3"/>
    <row r="54" s="119" customFormat="1" x14ac:dyDescent="0.3"/>
    <row r="55" s="119" customFormat="1" x14ac:dyDescent="0.3"/>
    <row r="56" s="119" customFormat="1" x14ac:dyDescent="0.3"/>
    <row r="57" s="119" customFormat="1" x14ac:dyDescent="0.3"/>
    <row r="58" s="119" customFormat="1" x14ac:dyDescent="0.3"/>
    <row r="59" s="119" customFormat="1" x14ac:dyDescent="0.3"/>
    <row r="60" s="119" customFormat="1" x14ac:dyDescent="0.3"/>
    <row r="61" s="119" customFormat="1" x14ac:dyDescent="0.3"/>
    <row r="62" s="119" customFormat="1" x14ac:dyDescent="0.3"/>
    <row r="63" s="119" customFormat="1" x14ac:dyDescent="0.3"/>
    <row r="64" s="119" customFormat="1" x14ac:dyDescent="0.3"/>
    <row r="65" s="119" customFormat="1" x14ac:dyDescent="0.3"/>
    <row r="66" s="119" customFormat="1" x14ac:dyDescent="0.3"/>
    <row r="67" s="119" customFormat="1" x14ac:dyDescent="0.3"/>
    <row r="68" s="119" customFormat="1" x14ac:dyDescent="0.3"/>
    <row r="69" s="119" customFormat="1" x14ac:dyDescent="0.3"/>
    <row r="70" s="119" customFormat="1" x14ac:dyDescent="0.3"/>
    <row r="71" s="119" customFormat="1" x14ac:dyDescent="0.3"/>
    <row r="72" s="119" customFormat="1" x14ac:dyDescent="0.3"/>
    <row r="73" s="119" customFormat="1" x14ac:dyDescent="0.3"/>
    <row r="74" s="119" customFormat="1" x14ac:dyDescent="0.3"/>
    <row r="75" s="119" customFormat="1" x14ac:dyDescent="0.3"/>
    <row r="76" s="119" customFormat="1" x14ac:dyDescent="0.3"/>
    <row r="77" s="119" customFormat="1" x14ac:dyDescent="0.3"/>
    <row r="78" s="119" customFormat="1" x14ac:dyDescent="0.3"/>
    <row r="79" s="119" customFormat="1" x14ac:dyDescent="0.3"/>
    <row r="80" s="119" customFormat="1" x14ac:dyDescent="0.3"/>
    <row r="81" s="119" customFormat="1" x14ac:dyDescent="0.3"/>
    <row r="82" s="119" customFormat="1" x14ac:dyDescent="0.3"/>
    <row r="83" s="119" customFormat="1" x14ac:dyDescent="0.3"/>
    <row r="84" s="119" customFormat="1" x14ac:dyDescent="0.3"/>
    <row r="85" s="119" customFormat="1" x14ac:dyDescent="0.3"/>
    <row r="86" s="119" customFormat="1" x14ac:dyDescent="0.3"/>
    <row r="87" s="119" customFormat="1" x14ac:dyDescent="0.3"/>
    <row r="88" s="119" customFormat="1" x14ac:dyDescent="0.3"/>
    <row r="89" s="119" customFormat="1" x14ac:dyDescent="0.3"/>
    <row r="90" s="119" customFormat="1" x14ac:dyDescent="0.3"/>
    <row r="91" s="119" customFormat="1" x14ac:dyDescent="0.3"/>
    <row r="92" s="119" customFormat="1" x14ac:dyDescent="0.3"/>
    <row r="93" s="119" customFormat="1" x14ac:dyDescent="0.3"/>
    <row r="94" s="119" customFormat="1" x14ac:dyDescent="0.3"/>
    <row r="95" s="119" customFormat="1" x14ac:dyDescent="0.3"/>
    <row r="96" s="119" customFormat="1" x14ac:dyDescent="0.3"/>
    <row r="97" s="119" customFormat="1" x14ac:dyDescent="0.3"/>
    <row r="98" s="119" customFormat="1" x14ac:dyDescent="0.3"/>
    <row r="99" s="119" customFormat="1" x14ac:dyDescent="0.3"/>
    <row r="100" s="119" customFormat="1" x14ac:dyDescent="0.3"/>
    <row r="101" s="119" customFormat="1" x14ac:dyDescent="0.3"/>
    <row r="102" s="119" customFormat="1" x14ac:dyDescent="0.3"/>
    <row r="103" s="119" customFormat="1" x14ac:dyDescent="0.3"/>
    <row r="104" s="119" customFormat="1" x14ac:dyDescent="0.3"/>
    <row r="105" s="119" customFormat="1" x14ac:dyDescent="0.3"/>
    <row r="106" s="119" customFormat="1" x14ac:dyDescent="0.3"/>
    <row r="107" s="119" customFormat="1" x14ac:dyDescent="0.3"/>
    <row r="108" s="119" customFormat="1" x14ac:dyDescent="0.3"/>
    <row r="109" s="119" customFormat="1" x14ac:dyDescent="0.3"/>
    <row r="110" s="119" customFormat="1" x14ac:dyDescent="0.3"/>
    <row r="111" s="119" customFormat="1" x14ac:dyDescent="0.3"/>
    <row r="112" s="119" customFormat="1" x14ac:dyDescent="0.3"/>
    <row r="113" s="119" customFormat="1" x14ac:dyDescent="0.3"/>
    <row r="114" s="119" customFormat="1" x14ac:dyDescent="0.3"/>
    <row r="115" s="119" customFormat="1" x14ac:dyDescent="0.3"/>
    <row r="116" s="119" customFormat="1" x14ac:dyDescent="0.3"/>
    <row r="117" s="119" customFormat="1" x14ac:dyDescent="0.3"/>
    <row r="118" s="119" customFormat="1" x14ac:dyDescent="0.3"/>
    <row r="119" s="119" customFormat="1" x14ac:dyDescent="0.3"/>
    <row r="120" s="119" customFormat="1" x14ac:dyDescent="0.3"/>
    <row r="121" s="119" customFormat="1" x14ac:dyDescent="0.3"/>
    <row r="122" s="119" customFormat="1" x14ac:dyDescent="0.3"/>
    <row r="123" s="119" customFormat="1" x14ac:dyDescent="0.3"/>
    <row r="124" s="119" customFormat="1" x14ac:dyDescent="0.3"/>
    <row r="125" s="119" customFormat="1" x14ac:dyDescent="0.3"/>
    <row r="126" s="119" customFormat="1" x14ac:dyDescent="0.3"/>
    <row r="127" s="119" customFormat="1" x14ac:dyDescent="0.3"/>
    <row r="128" s="119" customFormat="1" x14ac:dyDescent="0.3"/>
    <row r="129" s="119" customFormat="1" x14ac:dyDescent="0.3"/>
    <row r="130" s="119" customFormat="1" x14ac:dyDescent="0.3"/>
    <row r="131" s="119" customFormat="1" x14ac:dyDescent="0.3"/>
    <row r="132" s="119" customFormat="1" x14ac:dyDescent="0.3"/>
    <row r="133" s="119" customFormat="1" x14ac:dyDescent="0.3"/>
    <row r="134" s="119" customFormat="1" x14ac:dyDescent="0.3"/>
    <row r="135" s="119" customFormat="1" x14ac:dyDescent="0.3"/>
    <row r="136" s="119" customFormat="1" x14ac:dyDescent="0.3"/>
    <row r="137" s="119" customFormat="1" x14ac:dyDescent="0.3"/>
    <row r="138" s="119" customFormat="1" x14ac:dyDescent="0.3"/>
    <row r="139" s="119" customFormat="1" x14ac:dyDescent="0.3"/>
    <row r="140" s="119" customFormat="1" x14ac:dyDescent="0.3"/>
    <row r="141" s="119" customFormat="1" x14ac:dyDescent="0.3"/>
    <row r="142" s="119" customFormat="1" x14ac:dyDescent="0.3"/>
    <row r="143" s="119" customFormat="1" x14ac:dyDescent="0.3"/>
    <row r="144" s="119" customFormat="1" x14ac:dyDescent="0.3"/>
    <row r="145" s="119" customFormat="1" x14ac:dyDescent="0.3"/>
    <row r="146" s="119" customFormat="1" x14ac:dyDescent="0.3"/>
    <row r="147" s="119" customFormat="1" x14ac:dyDescent="0.3"/>
    <row r="148" s="119" customFormat="1" x14ac:dyDescent="0.3"/>
    <row r="149" s="119" customFormat="1" x14ac:dyDescent="0.3"/>
    <row r="150" s="119" customFormat="1" x14ac:dyDescent="0.3"/>
    <row r="151" s="119" customFormat="1" x14ac:dyDescent="0.3"/>
    <row r="152" s="119" customFormat="1" x14ac:dyDescent="0.3"/>
    <row r="153" s="119" customFormat="1" x14ac:dyDescent="0.3"/>
    <row r="154" s="119" customFormat="1" x14ac:dyDescent="0.3"/>
    <row r="155" s="119" customFormat="1" x14ac:dyDescent="0.3"/>
    <row r="156" s="119" customFormat="1" x14ac:dyDescent="0.3"/>
    <row r="157" s="119" customFormat="1" x14ac:dyDescent="0.3"/>
    <row r="158" s="119" customFormat="1" x14ac:dyDescent="0.3"/>
    <row r="159" s="119" customFormat="1" x14ac:dyDescent="0.3"/>
    <row r="160" s="119" customFormat="1" x14ac:dyDescent="0.3"/>
    <row r="161" s="119" customFormat="1" x14ac:dyDescent="0.3"/>
    <row r="162" s="119" customFormat="1" x14ac:dyDescent="0.3"/>
    <row r="163" s="119" customFormat="1" x14ac:dyDescent="0.3"/>
    <row r="164" s="119" customFormat="1" x14ac:dyDescent="0.3"/>
    <row r="165" s="119" customFormat="1" x14ac:dyDescent="0.3"/>
    <row r="166" s="119" customFormat="1" x14ac:dyDescent="0.3"/>
    <row r="167" s="119" customFormat="1" x14ac:dyDescent="0.3"/>
    <row r="168" s="119" customFormat="1" x14ac:dyDescent="0.3"/>
    <row r="169" s="119" customFormat="1" x14ac:dyDescent="0.3"/>
    <row r="170" s="119" customFormat="1" x14ac:dyDescent="0.3"/>
    <row r="171" s="119" customFormat="1" x14ac:dyDescent="0.3"/>
    <row r="172" s="119" customFormat="1" x14ac:dyDescent="0.3"/>
    <row r="173" s="119" customFormat="1" x14ac:dyDescent="0.3"/>
    <row r="174" s="119" customFormat="1" x14ac:dyDescent="0.3"/>
    <row r="175" s="119" customFormat="1" x14ac:dyDescent="0.3"/>
    <row r="176" s="119" customFormat="1" x14ac:dyDescent="0.3"/>
    <row r="177" s="119" customFormat="1" x14ac:dyDescent="0.3"/>
    <row r="178" s="119" customFormat="1" x14ac:dyDescent="0.3"/>
    <row r="179" s="119" customFormat="1" x14ac:dyDescent="0.3"/>
    <row r="180" s="119" customFormat="1" x14ac:dyDescent="0.3"/>
    <row r="181" s="119" customFormat="1" x14ac:dyDescent="0.3"/>
    <row r="182" s="119" customFormat="1" x14ac:dyDescent="0.3"/>
    <row r="183" s="119" customFormat="1" x14ac:dyDescent="0.3"/>
    <row r="184" s="119" customFormat="1" x14ac:dyDescent="0.3"/>
    <row r="185" s="119" customFormat="1" x14ac:dyDescent="0.3"/>
    <row r="186" s="119" customFormat="1" x14ac:dyDescent="0.3"/>
    <row r="187" s="119" customFormat="1" x14ac:dyDescent="0.3"/>
    <row r="188" s="119" customFormat="1" x14ac:dyDescent="0.3"/>
    <row r="189" s="119" customFormat="1" x14ac:dyDescent="0.3"/>
    <row r="190" s="119" customFormat="1" x14ac:dyDescent="0.3"/>
    <row r="191" s="119" customFormat="1" x14ac:dyDescent="0.3"/>
    <row r="192" s="119" customFormat="1" x14ac:dyDescent="0.3"/>
    <row r="193" s="119" customFormat="1" x14ac:dyDescent="0.3"/>
    <row r="194" s="119" customFormat="1" x14ac:dyDescent="0.3"/>
    <row r="195" s="119" customFormat="1" x14ac:dyDescent="0.3"/>
    <row r="196" s="119" customFormat="1" x14ac:dyDescent="0.3"/>
    <row r="197" s="119" customFormat="1" x14ac:dyDescent="0.3"/>
    <row r="198" s="119" customFormat="1" x14ac:dyDescent="0.3"/>
    <row r="199" s="119" customFormat="1" x14ac:dyDescent="0.3"/>
    <row r="200" s="119" customFormat="1" x14ac:dyDescent="0.3"/>
    <row r="201" s="119" customFormat="1" x14ac:dyDescent="0.3"/>
    <row r="202" s="119" customFormat="1" x14ac:dyDescent="0.3"/>
    <row r="203" s="119" customFormat="1" x14ac:dyDescent="0.3"/>
    <row r="204" s="119" customFormat="1" x14ac:dyDescent="0.3"/>
    <row r="205" s="119" customFormat="1" x14ac:dyDescent="0.3"/>
    <row r="206" s="119" customFormat="1" x14ac:dyDescent="0.3"/>
    <row r="207" s="119" customFormat="1" x14ac:dyDescent="0.3"/>
    <row r="208" s="119" customFormat="1" x14ac:dyDescent="0.3"/>
    <row r="209" s="119" customFormat="1" x14ac:dyDescent="0.3"/>
    <row r="210" s="119" customFormat="1" x14ac:dyDescent="0.3"/>
    <row r="211" s="119" customFormat="1" x14ac:dyDescent="0.3"/>
    <row r="212" s="119" customFormat="1" x14ac:dyDescent="0.3"/>
    <row r="213" s="119" customFormat="1" x14ac:dyDescent="0.3"/>
    <row r="214" s="119" customFormat="1" x14ac:dyDescent="0.3"/>
    <row r="215" s="119" customFormat="1" x14ac:dyDescent="0.3"/>
    <row r="216" s="119" customFormat="1" x14ac:dyDescent="0.3"/>
    <row r="217" s="119" customFormat="1" x14ac:dyDescent="0.3"/>
    <row r="218" s="119" customFormat="1" x14ac:dyDescent="0.3"/>
    <row r="219" s="119" customFormat="1" x14ac:dyDescent="0.3"/>
    <row r="220" s="119" customFormat="1" x14ac:dyDescent="0.3"/>
    <row r="221" s="119" customFormat="1" x14ac:dyDescent="0.3"/>
    <row r="222" s="119" customFormat="1" x14ac:dyDescent="0.3"/>
    <row r="223" s="119" customFormat="1" x14ac:dyDescent="0.3"/>
    <row r="224" s="119" customFormat="1" x14ac:dyDescent="0.3"/>
    <row r="225" s="119" customFormat="1" x14ac:dyDescent="0.3"/>
    <row r="226" s="119" customFormat="1" x14ac:dyDescent="0.3"/>
    <row r="227" s="119" customFormat="1" x14ac:dyDescent="0.3"/>
    <row r="228" s="119" customFormat="1" x14ac:dyDescent="0.3"/>
    <row r="229" s="119" customFormat="1" x14ac:dyDescent="0.3"/>
    <row r="230" s="119" customFormat="1" x14ac:dyDescent="0.3"/>
    <row r="231" s="119" customFormat="1" x14ac:dyDescent="0.3"/>
    <row r="232" s="119" customFormat="1" x14ac:dyDescent="0.3"/>
    <row r="233" s="119" customFormat="1" x14ac:dyDescent="0.3"/>
    <row r="234" s="119" customFormat="1" x14ac:dyDescent="0.3"/>
    <row r="235" s="119" customFormat="1" x14ac:dyDescent="0.3"/>
    <row r="236" s="119" customFormat="1" x14ac:dyDescent="0.3"/>
    <row r="237" s="119" customFormat="1" x14ac:dyDescent="0.3"/>
    <row r="238" s="119" customFormat="1" x14ac:dyDescent="0.3"/>
    <row r="239" s="119" customFormat="1" x14ac:dyDescent="0.3"/>
    <row r="240" s="119" customFormat="1" x14ac:dyDescent="0.3"/>
    <row r="241" s="119" customFormat="1" x14ac:dyDescent="0.3"/>
    <row r="242" s="119" customFormat="1" x14ac:dyDescent="0.3"/>
    <row r="243" s="119" customFormat="1" x14ac:dyDescent="0.3"/>
    <row r="244" s="119" customFormat="1" x14ac:dyDescent="0.3"/>
    <row r="245" s="119" customFormat="1" x14ac:dyDescent="0.3"/>
    <row r="246" s="119" customFormat="1" x14ac:dyDescent="0.3"/>
    <row r="247" s="119" customFormat="1" x14ac:dyDescent="0.3"/>
    <row r="248" s="119" customFormat="1" x14ac:dyDescent="0.3"/>
    <row r="249" s="119" customFormat="1" x14ac:dyDescent="0.3"/>
    <row r="250" s="119" customFormat="1" x14ac:dyDescent="0.3"/>
    <row r="251" s="119" customFormat="1" x14ac:dyDescent="0.3"/>
    <row r="252" s="119" customFormat="1" x14ac:dyDescent="0.3"/>
    <row r="253" s="119" customFormat="1" x14ac:dyDescent="0.3"/>
    <row r="254" s="119" customFormat="1" x14ac:dyDescent="0.3"/>
    <row r="255" s="119" customFormat="1" x14ac:dyDescent="0.3"/>
    <row r="256" s="119" customFormat="1" x14ac:dyDescent="0.3"/>
    <row r="257" s="119" customFormat="1" x14ac:dyDescent="0.3"/>
    <row r="258" s="119" customFormat="1" x14ac:dyDescent="0.3"/>
    <row r="259" s="119" customFormat="1" x14ac:dyDescent="0.3"/>
    <row r="260" s="119" customFormat="1" x14ac:dyDescent="0.3"/>
    <row r="261" s="119" customFormat="1" x14ac:dyDescent="0.3"/>
    <row r="262" s="119" customFormat="1" x14ac:dyDescent="0.3"/>
    <row r="263" s="119" customFormat="1" x14ac:dyDescent="0.3"/>
    <row r="264" s="119" customFormat="1" x14ac:dyDescent="0.3"/>
    <row r="265" s="119" customFormat="1" x14ac:dyDescent="0.3"/>
    <row r="266" s="119" customFormat="1" x14ac:dyDescent="0.3"/>
    <row r="267" s="119" customFormat="1" x14ac:dyDescent="0.3"/>
    <row r="268" s="119" customFormat="1" x14ac:dyDescent="0.3"/>
    <row r="269" s="119" customFormat="1" x14ac:dyDescent="0.3"/>
    <row r="270" s="119" customFormat="1" x14ac:dyDescent="0.3"/>
    <row r="271" s="119" customFormat="1" x14ac:dyDescent="0.3"/>
    <row r="272" s="119" customFormat="1" x14ac:dyDescent="0.3"/>
    <row r="273" s="119" customFormat="1" x14ac:dyDescent="0.3"/>
    <row r="274" s="119" customFormat="1" x14ac:dyDescent="0.3"/>
    <row r="275" s="119" customFormat="1" x14ac:dyDescent="0.3"/>
    <row r="276" s="119" customFormat="1" x14ac:dyDescent="0.3"/>
    <row r="277" s="119" customFormat="1" x14ac:dyDescent="0.3"/>
    <row r="278" s="119" customFormat="1" x14ac:dyDescent="0.3"/>
    <row r="279" s="119" customFormat="1" x14ac:dyDescent="0.3"/>
    <row r="280" s="119" customFormat="1" x14ac:dyDescent="0.3"/>
    <row r="281" s="119" customFormat="1" x14ac:dyDescent="0.3"/>
    <row r="282" s="119" customFormat="1" x14ac:dyDescent="0.3"/>
    <row r="283" s="119" customFormat="1" x14ac:dyDescent="0.3"/>
    <row r="284" s="119" customFormat="1" x14ac:dyDescent="0.3"/>
    <row r="285" s="119" customFormat="1" x14ac:dyDescent="0.3"/>
    <row r="286" s="119" customFormat="1" x14ac:dyDescent="0.3"/>
    <row r="287" s="119" customFormat="1" x14ac:dyDescent="0.3"/>
    <row r="288" s="119" customFormat="1" x14ac:dyDescent="0.3"/>
    <row r="289" s="119" customFormat="1" x14ac:dyDescent="0.3"/>
    <row r="290" s="119" customFormat="1" x14ac:dyDescent="0.3"/>
    <row r="291" s="119" customFormat="1" x14ac:dyDescent="0.3"/>
    <row r="292" s="119" customFormat="1" x14ac:dyDescent="0.3"/>
    <row r="293" s="119" customFormat="1" x14ac:dyDescent="0.3"/>
    <row r="294" s="119" customFormat="1" x14ac:dyDescent="0.3"/>
    <row r="295" s="119" customFormat="1" x14ac:dyDescent="0.3"/>
    <row r="296" s="119" customFormat="1" x14ac:dyDescent="0.3"/>
    <row r="297" s="119" customFormat="1" x14ac:dyDescent="0.3"/>
    <row r="298" s="119" customFormat="1" x14ac:dyDescent="0.3"/>
    <row r="299" s="119" customFormat="1" x14ac:dyDescent="0.3"/>
    <row r="300" s="119" customFormat="1" x14ac:dyDescent="0.3"/>
    <row r="301" s="119" customFormat="1" x14ac:dyDescent="0.3"/>
    <row r="302" s="119" customFormat="1" x14ac:dyDescent="0.3"/>
    <row r="303" s="119" customFormat="1" x14ac:dyDescent="0.3"/>
    <row r="304" s="119" customFormat="1" x14ac:dyDescent="0.3"/>
    <row r="305" s="119" customFormat="1" x14ac:dyDescent="0.3"/>
    <row r="306" s="119" customFormat="1" x14ac:dyDescent="0.3"/>
    <row r="307" s="119" customFormat="1" x14ac:dyDescent="0.3"/>
    <row r="308" s="119" customFormat="1" x14ac:dyDescent="0.3"/>
    <row r="309" s="119" customFormat="1" x14ac:dyDescent="0.3"/>
    <row r="310" s="119" customFormat="1" x14ac:dyDescent="0.3"/>
    <row r="311" s="119" customFormat="1" x14ac:dyDescent="0.3"/>
    <row r="312" s="119" customFormat="1" x14ac:dyDescent="0.3"/>
    <row r="313" s="119" customFormat="1" x14ac:dyDescent="0.3"/>
    <row r="314" s="119" customFormat="1" x14ac:dyDescent="0.3"/>
    <row r="315" s="119" customFormat="1" x14ac:dyDescent="0.3"/>
    <row r="316" s="119" customFormat="1" x14ac:dyDescent="0.3"/>
    <row r="317" s="119" customFormat="1" x14ac:dyDescent="0.3"/>
    <row r="318" s="119" customFormat="1" x14ac:dyDescent="0.3"/>
    <row r="319" s="119" customFormat="1" x14ac:dyDescent="0.3"/>
    <row r="320" s="119" customFormat="1" x14ac:dyDescent="0.3"/>
    <row r="321" s="119" customFormat="1" x14ac:dyDescent="0.3"/>
    <row r="322" s="119" customFormat="1" x14ac:dyDescent="0.3"/>
    <row r="323" s="119" customFormat="1" x14ac:dyDescent="0.3"/>
    <row r="324" s="119" customFormat="1" x14ac:dyDescent="0.3"/>
    <row r="325" s="119" customFormat="1" x14ac:dyDescent="0.3"/>
    <row r="326" s="119" customFormat="1" x14ac:dyDescent="0.3"/>
    <row r="327" s="119" customFormat="1" x14ac:dyDescent="0.3"/>
    <row r="328" s="119" customFormat="1" x14ac:dyDescent="0.3"/>
    <row r="329" s="119" customFormat="1" x14ac:dyDescent="0.3"/>
    <row r="330" s="119" customFormat="1" x14ac:dyDescent="0.3"/>
    <row r="331" s="119" customFormat="1" x14ac:dyDescent="0.3"/>
    <row r="332" s="119" customFormat="1" x14ac:dyDescent="0.3"/>
    <row r="333" s="119" customFormat="1" x14ac:dyDescent="0.3"/>
    <row r="334" s="119" customFormat="1" x14ac:dyDescent="0.3"/>
    <row r="335" s="119" customFormat="1" x14ac:dyDescent="0.3"/>
    <row r="336" s="119" customFormat="1" x14ac:dyDescent="0.3"/>
    <row r="337" s="119" customFormat="1" x14ac:dyDescent="0.3"/>
    <row r="338" s="119" customFormat="1" x14ac:dyDescent="0.3"/>
    <row r="339" s="119" customFormat="1" x14ac:dyDescent="0.3"/>
    <row r="340" s="119" customFormat="1" x14ac:dyDescent="0.3"/>
    <row r="341" s="119" customFormat="1" x14ac:dyDescent="0.3"/>
    <row r="342" s="119" customFormat="1" x14ac:dyDescent="0.3"/>
    <row r="343" s="119" customFormat="1" x14ac:dyDescent="0.3"/>
    <row r="344" s="119" customFormat="1" x14ac:dyDescent="0.3"/>
    <row r="345" s="119" customFormat="1" x14ac:dyDescent="0.3"/>
    <row r="346" s="119" customFormat="1" x14ac:dyDescent="0.3"/>
    <row r="347" s="119" customFormat="1" x14ac:dyDescent="0.3"/>
    <row r="348" s="119" customFormat="1" x14ac:dyDescent="0.3"/>
    <row r="349" s="119" customFormat="1" x14ac:dyDescent="0.3"/>
    <row r="350" s="119" customFormat="1" x14ac:dyDescent="0.3"/>
    <row r="351" s="119" customFormat="1" x14ac:dyDescent="0.3"/>
    <row r="352" s="119" customFormat="1" x14ac:dyDescent="0.3"/>
    <row r="353" s="119" customFormat="1" x14ac:dyDescent="0.3"/>
    <row r="354" s="119" customFormat="1" x14ac:dyDescent="0.3"/>
    <row r="355" s="119" customFormat="1" x14ac:dyDescent="0.3"/>
    <row r="356" s="119" customFormat="1" x14ac:dyDescent="0.3"/>
    <row r="357" s="119" customFormat="1" x14ac:dyDescent="0.3"/>
    <row r="358" s="119" customFormat="1" x14ac:dyDescent="0.3"/>
    <row r="359" s="119" customFormat="1" x14ac:dyDescent="0.3"/>
    <row r="360" s="119" customFormat="1" x14ac:dyDescent="0.3"/>
    <row r="361" s="119" customFormat="1" x14ac:dyDescent="0.3"/>
    <row r="362" s="119" customFormat="1" x14ac:dyDescent="0.3"/>
    <row r="363" s="119" customFormat="1" x14ac:dyDescent="0.3"/>
    <row r="364" s="119" customFormat="1" x14ac:dyDescent="0.3"/>
    <row r="365" s="119" customFormat="1" x14ac:dyDescent="0.3"/>
    <row r="366" s="119" customFormat="1" x14ac:dyDescent="0.3"/>
    <row r="367" s="119" customFormat="1" x14ac:dyDescent="0.3"/>
    <row r="368" s="119" customFormat="1" x14ac:dyDescent="0.3"/>
    <row r="369" s="119" customFormat="1" x14ac:dyDescent="0.3"/>
    <row r="370" s="119" customFormat="1" x14ac:dyDescent="0.3"/>
    <row r="371" s="119" customFormat="1" x14ac:dyDescent="0.3"/>
    <row r="372" s="119" customFormat="1" x14ac:dyDescent="0.3"/>
    <row r="373" s="119" customFormat="1" x14ac:dyDescent="0.3"/>
    <row r="374" s="119" customFormat="1" x14ac:dyDescent="0.3"/>
    <row r="375" s="119" customFormat="1" x14ac:dyDescent="0.3"/>
    <row r="376" s="119" customFormat="1" x14ac:dyDescent="0.3"/>
    <row r="377" s="119" customFormat="1" x14ac:dyDescent="0.3"/>
    <row r="378" s="119" customFormat="1" x14ac:dyDescent="0.3"/>
    <row r="379" s="119" customFormat="1" x14ac:dyDescent="0.3"/>
    <row r="380" s="119" customFormat="1" x14ac:dyDescent="0.3"/>
    <row r="381" s="119" customFormat="1" x14ac:dyDescent="0.3"/>
    <row r="382" s="119" customFormat="1" x14ac:dyDescent="0.3"/>
    <row r="383" s="119" customFormat="1" x14ac:dyDescent="0.3"/>
    <row r="384" s="119" customFormat="1" x14ac:dyDescent="0.3"/>
    <row r="385" s="119" customFormat="1" x14ac:dyDescent="0.3"/>
    <row r="386" s="119" customFormat="1" x14ac:dyDescent="0.3"/>
    <row r="387" s="119" customFormat="1" x14ac:dyDescent="0.3"/>
    <row r="388" s="119" customFormat="1" x14ac:dyDescent="0.3"/>
    <row r="389" s="119" customFormat="1" x14ac:dyDescent="0.3"/>
    <row r="390" s="119" customFormat="1" x14ac:dyDescent="0.3"/>
    <row r="391" s="119" customFormat="1" x14ac:dyDescent="0.3"/>
    <row r="392" s="119" customFormat="1" x14ac:dyDescent="0.3"/>
    <row r="393" s="119" customFormat="1" x14ac:dyDescent="0.3"/>
    <row r="394" s="119" customFormat="1" x14ac:dyDescent="0.3"/>
    <row r="395" s="119" customFormat="1" x14ac:dyDescent="0.3"/>
    <row r="396" s="119" customFormat="1" x14ac:dyDescent="0.3"/>
    <row r="397" s="119" customFormat="1" x14ac:dyDescent="0.3"/>
    <row r="398" s="119" customFormat="1" x14ac:dyDescent="0.3"/>
    <row r="399" s="119" customFormat="1" x14ac:dyDescent="0.3"/>
    <row r="400" s="119" customFormat="1" x14ac:dyDescent="0.3"/>
    <row r="401" s="119" customFormat="1" x14ac:dyDescent="0.3"/>
    <row r="402" s="119" customFormat="1" x14ac:dyDescent="0.3"/>
    <row r="403" s="119" customFormat="1" x14ac:dyDescent="0.3"/>
    <row r="404" s="119" customFormat="1" x14ac:dyDescent="0.3"/>
    <row r="405" s="119" customFormat="1" x14ac:dyDescent="0.3"/>
    <row r="406" s="119" customFormat="1" x14ac:dyDescent="0.3"/>
    <row r="407" s="119" customFormat="1" x14ac:dyDescent="0.3"/>
    <row r="408" s="119" customFormat="1" x14ac:dyDescent="0.3"/>
    <row r="409" s="119" customFormat="1" x14ac:dyDescent="0.3"/>
    <row r="410" s="119" customFormat="1" x14ac:dyDescent="0.3"/>
    <row r="411" s="119" customFormat="1" x14ac:dyDescent="0.3"/>
    <row r="412" s="119" customFormat="1" x14ac:dyDescent="0.3"/>
    <row r="413" s="119" customFormat="1" x14ac:dyDescent="0.3"/>
    <row r="414" s="119" customFormat="1" x14ac:dyDescent="0.3"/>
    <row r="415" s="119" customFormat="1" x14ac:dyDescent="0.3"/>
    <row r="416" s="119" customFormat="1" x14ac:dyDescent="0.3"/>
    <row r="417" s="119" customFormat="1" x14ac:dyDescent="0.3"/>
    <row r="418" s="119" customFormat="1" x14ac:dyDescent="0.3"/>
    <row r="419" s="119" customFormat="1" x14ac:dyDescent="0.3"/>
    <row r="420" s="119" customFormat="1" x14ac:dyDescent="0.3"/>
    <row r="421" s="119" customFormat="1" x14ac:dyDescent="0.3"/>
    <row r="422" s="119" customFormat="1" x14ac:dyDescent="0.3"/>
    <row r="423" s="119" customFormat="1" x14ac:dyDescent="0.3"/>
    <row r="424" s="119" customFormat="1" x14ac:dyDescent="0.3"/>
    <row r="425" s="119" customFormat="1" x14ac:dyDescent="0.3"/>
    <row r="426" s="119" customFormat="1" x14ac:dyDescent="0.3"/>
    <row r="427" s="119" customFormat="1" x14ac:dyDescent="0.3"/>
    <row r="428" s="119" customFormat="1" x14ac:dyDescent="0.3"/>
    <row r="429" s="119" customFormat="1" x14ac:dyDescent="0.3"/>
    <row r="430" s="119" customFormat="1" x14ac:dyDescent="0.3"/>
    <row r="431" s="119" customFormat="1" x14ac:dyDescent="0.3"/>
    <row r="432" s="119" customFormat="1" x14ac:dyDescent="0.3"/>
    <row r="433" s="119" customFormat="1" x14ac:dyDescent="0.3"/>
    <row r="434" s="119" customFormat="1" x14ac:dyDescent="0.3"/>
    <row r="435" s="119" customFormat="1" x14ac:dyDescent="0.3"/>
    <row r="436" s="119" customFormat="1" x14ac:dyDescent="0.3"/>
    <row r="437" s="119" customFormat="1" x14ac:dyDescent="0.3"/>
    <row r="438" s="119" customFormat="1" x14ac:dyDescent="0.3"/>
    <row r="439" s="119" customFormat="1" x14ac:dyDescent="0.3"/>
    <row r="440" s="119" customFormat="1" x14ac:dyDescent="0.3"/>
    <row r="441" s="119" customFormat="1" x14ac:dyDescent="0.3"/>
    <row r="442" s="119" customFormat="1" x14ac:dyDescent="0.3"/>
    <row r="443" s="119" customFormat="1" x14ac:dyDescent="0.3"/>
    <row r="444" s="119" customFormat="1" x14ac:dyDescent="0.3"/>
    <row r="445" s="119" customFormat="1" x14ac:dyDescent="0.3"/>
    <row r="446" s="119" customFormat="1" x14ac:dyDescent="0.3"/>
    <row r="447" s="119" customFormat="1" x14ac:dyDescent="0.3"/>
    <row r="448" s="119" customFormat="1" x14ac:dyDescent="0.3"/>
    <row r="449" s="119" customFormat="1" x14ac:dyDescent="0.3"/>
    <row r="450" s="119" customFormat="1" x14ac:dyDescent="0.3"/>
    <row r="451" s="119" customFormat="1" x14ac:dyDescent="0.3"/>
    <row r="452" s="119" customFormat="1" x14ac:dyDescent="0.3"/>
    <row r="453" s="119" customFormat="1" x14ac:dyDescent="0.3"/>
    <row r="454" s="119" customFormat="1" x14ac:dyDescent="0.3"/>
    <row r="455" s="119" customFormat="1" x14ac:dyDescent="0.3"/>
    <row r="456" s="119" customFormat="1" x14ac:dyDescent="0.3"/>
    <row r="457" s="119" customFormat="1" x14ac:dyDescent="0.3"/>
    <row r="458" s="119" customFormat="1" x14ac:dyDescent="0.3"/>
    <row r="459" s="119" customFormat="1" x14ac:dyDescent="0.3"/>
    <row r="460" s="119" customFormat="1" x14ac:dyDescent="0.3"/>
    <row r="461" s="119" customFormat="1" x14ac:dyDescent="0.3"/>
    <row r="462" s="119" customFormat="1" x14ac:dyDescent="0.3"/>
    <row r="463" s="119" customFormat="1" x14ac:dyDescent="0.3"/>
    <row r="464" s="119" customFormat="1" x14ac:dyDescent="0.3"/>
    <row r="465" s="119" customFormat="1" x14ac:dyDescent="0.3"/>
    <row r="466" s="119" customFormat="1" x14ac:dyDescent="0.3"/>
    <row r="467" s="119" customFormat="1" x14ac:dyDescent="0.3"/>
    <row r="468" s="119" customFormat="1" x14ac:dyDescent="0.3"/>
    <row r="469" s="119" customFormat="1" x14ac:dyDescent="0.3"/>
    <row r="470" s="119" customFormat="1" x14ac:dyDescent="0.3"/>
    <row r="471" s="119" customFormat="1" x14ac:dyDescent="0.3"/>
    <row r="472" s="119" customFormat="1" x14ac:dyDescent="0.3"/>
    <row r="473" s="119" customFormat="1" x14ac:dyDescent="0.3"/>
    <row r="474" s="119" customFormat="1" x14ac:dyDescent="0.3"/>
    <row r="475" s="119" customFormat="1" x14ac:dyDescent="0.3"/>
    <row r="476" s="119" customFormat="1" x14ac:dyDescent="0.3"/>
    <row r="477" s="119" customFormat="1" x14ac:dyDescent="0.3"/>
    <row r="478" s="119" customFormat="1" x14ac:dyDescent="0.3"/>
    <row r="479" s="119" customFormat="1" x14ac:dyDescent="0.3"/>
    <row r="480" s="119" customFormat="1" x14ac:dyDescent="0.3"/>
    <row r="481" s="119" customFormat="1" x14ac:dyDescent="0.3"/>
    <row r="482" s="119" customFormat="1" x14ac:dyDescent="0.3"/>
    <row r="483" s="119" customFormat="1" x14ac:dyDescent="0.3"/>
    <row r="484" s="119" customFormat="1" x14ac:dyDescent="0.3"/>
    <row r="485" s="119" customFormat="1" x14ac:dyDescent="0.3"/>
    <row r="486" s="119" customFormat="1" x14ac:dyDescent="0.3"/>
    <row r="487" s="119" customFormat="1" x14ac:dyDescent="0.3"/>
  </sheetData>
  <sheetProtection algorithmName="SHA-512" hashValue="RNpx9hr8lpHaxCOi+NCCRWrMxU7EhYHidiQp4p0Vas8MYSIeI7N4YkQL5QB2d4md/hZsPmiU2DQZYmboaeewzg==" saltValue="RP+0irLraiWlbI5Bdl3Evw==" spinCount="100000" sheet="1" objects="1" scenarios="1"/>
  <mergeCells count="18">
    <mergeCell ref="A31:K31"/>
    <mergeCell ref="A33:K33"/>
    <mergeCell ref="A32:K32"/>
    <mergeCell ref="A30:G30"/>
    <mergeCell ref="I3:J3"/>
    <mergeCell ref="A27:G27"/>
    <mergeCell ref="A28:K29"/>
    <mergeCell ref="C14:C18"/>
    <mergeCell ref="A10:A18"/>
    <mergeCell ref="A22:B22"/>
    <mergeCell ref="C20:C21"/>
    <mergeCell ref="A19:B21"/>
    <mergeCell ref="A1:C1"/>
    <mergeCell ref="A5:A9"/>
    <mergeCell ref="C6:C9"/>
    <mergeCell ref="A4:C4"/>
    <mergeCell ref="D3:E3"/>
    <mergeCell ref="B5:B18"/>
  </mergeCells>
  <pageMargins left="0.51181102362204722" right="0.51181102362204722" top="0.74803149606299213" bottom="0.74803149606299213" header="0.31496062992125984" footer="0.31496062992125984"/>
  <pageSetup paperSize="9" scale="80" orientation="landscape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E47934F-D0DB-4BDD-ADE1-A7124FE13958}">
            <xm:f>'Dati generali'!$C$5&gt;1</xm:f>
            <x14:dxf>
              <font>
                <b val="0"/>
                <i/>
                <strike/>
              </font>
              <fill>
                <patternFill>
                  <bgColor theme="0" tint="-0.34998626667073579"/>
                </patternFill>
              </fill>
            </x14:dxf>
          </x14:cfRule>
          <xm:sqref>A22 C22:G22 I22:L22</xm:sqref>
        </x14:conditionalFormatting>
        <x14:conditionalFormatting xmlns:xm="http://schemas.microsoft.com/office/excel/2006/main">
          <x14:cfRule type="expression" priority="3" id="{B3B04E0A-2F41-49FC-9B2B-9B1C1F15A3A1}">
            <xm:f>'Dati generali'!$C$5=1</xm:f>
            <x14:dxf>
              <font>
                <b val="0"/>
                <i/>
                <strike/>
              </font>
              <fill>
                <patternFill>
                  <bgColor theme="0" tint="-0.34998626667073579"/>
                </patternFill>
              </fill>
            </x14:dxf>
          </x14:cfRule>
          <xm:sqref>A19:L21</xm:sqref>
        </x14:conditionalFormatting>
        <x14:conditionalFormatting xmlns:xm="http://schemas.microsoft.com/office/excel/2006/main">
          <x14:cfRule type="expression" priority="1" id="{4B6CABF4-EA6B-4FE8-B87E-5067D381763E}">
            <xm:f>'Dati generali'!$C$5=1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D19:D20 I19:I20 F20 K20</xm:sqref>
        </x14:conditionalFormatting>
        <x14:conditionalFormatting xmlns:xm="http://schemas.microsoft.com/office/excel/2006/main">
          <x14:cfRule type="expression" priority="2" id="{9E0A2F52-DD0D-44AA-91E1-608FA1D53A25}">
            <xm:f>'Dati generali'!$C$5&gt;1</xm:f>
            <x14:dxf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D22 I22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607A-275E-494D-97B1-10873664DC40}">
  <sheetPr>
    <tabColor theme="6" tint="0.39997558519241921"/>
  </sheetPr>
  <dimension ref="A1:T481"/>
  <sheetViews>
    <sheetView showGridLines="0" zoomScale="90" zoomScaleNormal="90" workbookViewId="0">
      <selection activeCell="A2" sqref="A2"/>
    </sheetView>
  </sheetViews>
  <sheetFormatPr defaultColWidth="8.88671875" defaultRowHeight="14.4" x14ac:dyDescent="0.3"/>
  <cols>
    <col min="1" max="1" width="3.77734375" style="149" customWidth="1"/>
    <col min="2" max="2" width="24.109375" style="149" customWidth="1"/>
    <col min="3" max="3" width="13.21875" style="149" customWidth="1"/>
    <col min="4" max="4" width="8.77734375" style="149" customWidth="1"/>
    <col min="5" max="5" width="14.88671875" style="149" customWidth="1"/>
    <col min="6" max="6" width="12.44140625" style="149" customWidth="1"/>
    <col min="7" max="7" width="2" style="149" customWidth="1"/>
    <col min="8" max="9" width="14.88671875" style="149" customWidth="1"/>
    <col min="10" max="10" width="0.44140625" style="148" customWidth="1"/>
    <col min="11" max="13" width="0.33203125" style="338" customWidth="1"/>
    <col min="14" max="14" width="0.5546875" style="148" customWidth="1"/>
    <col min="15" max="15" width="22.88671875" style="148" customWidth="1"/>
    <col min="16" max="16" width="4.5546875" style="148" customWidth="1"/>
    <col min="17" max="17" width="20.77734375" style="149" customWidth="1"/>
    <col min="18" max="18" width="3.21875" style="149" customWidth="1"/>
    <col min="19" max="19" width="3" style="149" customWidth="1"/>
    <col min="20" max="20" width="2.5546875" style="149" customWidth="1"/>
    <col min="21" max="22" width="10.77734375" style="149" customWidth="1"/>
    <col min="23" max="16384" width="8.88671875" style="149"/>
  </cols>
  <sheetData>
    <row r="1" spans="1:20" ht="16.2" thickBot="1" x14ac:dyDescent="0.35">
      <c r="A1" s="486" t="s">
        <v>196</v>
      </c>
      <c r="B1" s="487"/>
      <c r="C1" s="487"/>
      <c r="D1" s="488"/>
      <c r="E1" s="483" t="s">
        <v>341</v>
      </c>
      <c r="F1" s="484"/>
      <c r="G1" s="194"/>
      <c r="H1" s="485" t="str">
        <f>IF('Dati generali'!C5&lt;3,"Tipo soggetto non inerente","")</f>
        <v>Tipo soggetto non inerente</v>
      </c>
      <c r="I1" s="485"/>
      <c r="J1" s="481" t="s">
        <v>357</v>
      </c>
      <c r="K1" s="481"/>
      <c r="L1" s="481"/>
      <c r="M1" s="481"/>
      <c r="N1" s="481"/>
      <c r="O1" s="481"/>
      <c r="P1" s="481"/>
      <c r="Q1" s="146"/>
      <c r="R1" s="146"/>
      <c r="S1" s="146"/>
      <c r="T1" s="146"/>
    </row>
    <row r="2" spans="1:20" x14ac:dyDescent="0.3">
      <c r="A2" s="194"/>
      <c r="B2" s="194"/>
      <c r="C2" s="194"/>
      <c r="D2" s="194"/>
      <c r="E2" s="194"/>
      <c r="F2" s="194"/>
      <c r="G2" s="194"/>
      <c r="H2" s="194"/>
      <c r="I2" s="194"/>
      <c r="J2" s="481" t="s">
        <v>358</v>
      </c>
      <c r="K2" s="481"/>
      <c r="L2" s="481"/>
      <c r="M2" s="481"/>
      <c r="N2" s="481"/>
      <c r="O2" s="481"/>
      <c r="P2" s="481"/>
      <c r="Q2" s="146"/>
      <c r="R2" s="146"/>
      <c r="S2" s="146"/>
      <c r="T2" s="146"/>
    </row>
    <row r="3" spans="1:20" ht="7.8" customHeight="1" x14ac:dyDescent="0.3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46"/>
      <c r="R3" s="146"/>
      <c r="S3" s="146"/>
      <c r="T3" s="146"/>
    </row>
    <row r="4" spans="1:20" s="294" customFormat="1" x14ac:dyDescent="0.3">
      <c r="A4" s="290"/>
      <c r="B4" s="290"/>
      <c r="C4" s="290"/>
      <c r="D4" s="290"/>
      <c r="E4" s="290"/>
      <c r="F4" s="290"/>
      <c r="G4" s="290"/>
      <c r="H4" s="291" t="s">
        <v>281</v>
      </c>
      <c r="I4" s="292" t="str">
        <f>IF('Dati generali'!$C$19=0,"Ante "&amp;'Dati generali'!$E$3,'Dati generali'!$E$3)</f>
        <v>Ante 2022</v>
      </c>
      <c r="J4" s="290"/>
      <c r="K4" s="337"/>
      <c r="L4" s="337"/>
      <c r="M4" s="337"/>
      <c r="N4" s="290"/>
      <c r="O4" s="290"/>
      <c r="P4" s="290"/>
      <c r="Q4" s="290"/>
      <c r="R4" s="290"/>
      <c r="S4" s="290"/>
      <c r="T4" s="290"/>
    </row>
    <row r="5" spans="1:20" ht="12.6" customHeight="1" x14ac:dyDescent="0.3">
      <c r="A5" s="162" t="s">
        <v>251</v>
      </c>
      <c r="B5" s="146"/>
      <c r="C5" s="146"/>
      <c r="D5" s="146"/>
      <c r="E5" s="146"/>
      <c r="F5" s="146"/>
      <c r="G5" s="146"/>
      <c r="H5" s="146"/>
      <c r="I5" s="146"/>
      <c r="J5" s="146"/>
      <c r="K5" s="336"/>
      <c r="L5" s="336"/>
      <c r="M5" s="336"/>
      <c r="N5" s="146"/>
      <c r="O5" s="146"/>
      <c r="P5" s="146"/>
      <c r="Q5" s="146"/>
      <c r="R5" s="146"/>
      <c r="S5" s="146"/>
      <c r="T5" s="146"/>
    </row>
    <row r="6" spans="1:20" s="148" customFormat="1" ht="19.8" customHeight="1" thickBot="1" x14ac:dyDescent="0.35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336"/>
      <c r="L6" s="336"/>
      <c r="M6" s="336"/>
      <c r="N6" s="146"/>
      <c r="O6" s="146"/>
      <c r="P6" s="146"/>
      <c r="Q6" s="146"/>
      <c r="R6" s="146"/>
      <c r="S6" s="146"/>
      <c r="T6" s="146"/>
    </row>
    <row r="7" spans="1:20" ht="15" thickBot="1" x14ac:dyDescent="0.35">
      <c r="A7" s="146"/>
      <c r="B7" s="453" t="s">
        <v>0</v>
      </c>
      <c r="C7" s="468"/>
      <c r="D7" s="195" t="s">
        <v>181</v>
      </c>
      <c r="E7" s="196">
        <f>'Dati generali'!E3-1</f>
        <v>2021</v>
      </c>
      <c r="F7" s="146"/>
      <c r="G7" s="146"/>
      <c r="H7" s="196">
        <f>E7+1</f>
        <v>2022</v>
      </c>
      <c r="I7" s="146"/>
      <c r="J7" s="146"/>
      <c r="K7" s="336"/>
      <c r="L7" s="336"/>
      <c r="M7" s="336"/>
      <c r="N7" s="146"/>
      <c r="O7" s="146"/>
      <c r="P7" s="146"/>
      <c r="Q7" s="146"/>
      <c r="R7" s="146"/>
      <c r="S7" s="146"/>
      <c r="T7" s="146"/>
    </row>
    <row r="8" spans="1:20" ht="15" thickBot="1" x14ac:dyDescent="0.35">
      <c r="A8" s="251">
        <v>1</v>
      </c>
      <c r="B8" s="495" t="s">
        <v>1</v>
      </c>
      <c r="C8" s="496"/>
      <c r="D8" s="135" t="s">
        <v>14</v>
      </c>
      <c r="E8" s="150">
        <f>IF(I4=H7,0,IF(R8=0,'a) ULA (Bil e OrgContr)'!G20,'b) ULA (PMI e Consol)'!G24))</f>
        <v>14</v>
      </c>
      <c r="F8" s="161" t="str">
        <f>IF(E8&lt;=Param!$D$9,"Micro",IF(E8&lt;=Param!$D$10,"Abbreviato","Ordinario"))</f>
        <v>Abbreviato</v>
      </c>
      <c r="G8" s="161"/>
      <c r="H8" s="150">
        <f>IF(R8=0,'a) ULA (Bil e OrgContr)'!L20,'b) ULA (PMI e Consol)'!L24)</f>
        <v>16</v>
      </c>
      <c r="I8" s="161" t="str">
        <f>IF(H8&lt;=Param!$D$9,"Micro",IF(H8&lt;=Param!$D$10,"Abbreviato","Ordinario"))</f>
        <v>Abbreviato</v>
      </c>
      <c r="J8" s="146"/>
      <c r="K8" s="336">
        <f>IF(F8="Micro",1,IF(F8="Abbreviato",2,3))</f>
        <v>2</v>
      </c>
      <c r="L8" s="336">
        <f>IF(I8="Micro",1,IF(I8="Abbreviato",2,3))</f>
        <v>2</v>
      </c>
      <c r="M8" s="336"/>
      <c r="N8" s="146"/>
      <c r="O8" s="147" t="s">
        <v>356</v>
      </c>
      <c r="P8" s="479" t="s">
        <v>380</v>
      </c>
      <c r="Q8" s="480"/>
      <c r="R8" s="402">
        <v>0</v>
      </c>
      <c r="S8" s="161" t="str">
        <f>IF(R8=0,"No","Si")</f>
        <v>No</v>
      </c>
      <c r="T8" s="161"/>
    </row>
    <row r="9" spans="1:20" s="148" customFormat="1" x14ac:dyDescent="0.3">
      <c r="A9" s="251">
        <v>2</v>
      </c>
      <c r="B9" s="497" t="s">
        <v>3</v>
      </c>
      <c r="C9" s="498"/>
      <c r="D9" s="152" t="s">
        <v>4</v>
      </c>
      <c r="E9" s="224">
        <v>360000</v>
      </c>
      <c r="F9" s="161" t="str">
        <f>IF(E9&lt;=Param!$E$9,"Micro",IF(E9&lt;=Param!$E$10,"Abbreviato","Ordinario"))</f>
        <v>Abbreviato</v>
      </c>
      <c r="G9" s="161"/>
      <c r="H9" s="224">
        <v>340000</v>
      </c>
      <c r="I9" s="161" t="str">
        <f>IF(H9&lt;=Param!$E$9,"Micro",IF(H9&lt;=Param!$E$10,"Abbreviato","Ordinario"))</f>
        <v>Micro</v>
      </c>
      <c r="J9" s="146"/>
      <c r="K9" s="336">
        <f t="shared" ref="K9:K10" si="0">IF(F9="Micro",1,IF(F9="Abbreviato",2,3))</f>
        <v>2</v>
      </c>
      <c r="L9" s="336">
        <f>IF(I9="Micro",1,IF(I9="Abbreviato",2,3))</f>
        <v>1</v>
      </c>
      <c r="M9" s="336"/>
      <c r="N9" s="146"/>
      <c r="O9" s="146"/>
      <c r="P9" s="146"/>
      <c r="Q9" s="146"/>
      <c r="R9" s="146"/>
      <c r="S9" s="146"/>
      <c r="T9" s="146"/>
    </row>
    <row r="10" spans="1:20" ht="15" thickBot="1" x14ac:dyDescent="0.35">
      <c r="A10" s="251">
        <v>3</v>
      </c>
      <c r="B10" s="499" t="s">
        <v>5</v>
      </c>
      <c r="C10" s="500"/>
      <c r="D10" s="152" t="s">
        <v>4</v>
      </c>
      <c r="E10" s="225">
        <v>340000</v>
      </c>
      <c r="F10" s="161" t="str">
        <f>IF(E10&lt;=Param!$F$9,"Micro",IF(E10&lt;=Param!$F$10,"Abbreviato","Ordinario"))</f>
        <v>Abbreviato</v>
      </c>
      <c r="G10" s="161"/>
      <c r="H10" s="225">
        <v>190000</v>
      </c>
      <c r="I10" s="161" t="str">
        <f>IF(H10&lt;=Param!$F$9,"Micro",IF(H10&lt;=Param!$F$10,"Abbreviato","Ordinario"))</f>
        <v>Abbreviato</v>
      </c>
      <c r="J10" s="146"/>
      <c r="K10" s="336">
        <f t="shared" si="0"/>
        <v>2</v>
      </c>
      <c r="L10" s="336">
        <f>IF(I10="Micro",1,IF(I10="Abbreviato",2,3))</f>
        <v>2</v>
      </c>
      <c r="M10" s="336"/>
      <c r="N10" s="146"/>
      <c r="O10" s="146"/>
      <c r="P10" s="146"/>
      <c r="Q10" s="146"/>
      <c r="R10" s="146"/>
      <c r="S10" s="146"/>
      <c r="T10" s="146"/>
    </row>
    <row r="11" spans="1:20" ht="15" thickBot="1" x14ac:dyDescent="0.35">
      <c r="A11" s="146"/>
      <c r="B11" s="151"/>
      <c r="C11" s="151"/>
      <c r="D11" s="151"/>
      <c r="E11" s="151"/>
      <c r="F11" s="146"/>
      <c r="G11" s="146"/>
      <c r="H11" s="151"/>
      <c r="I11" s="146"/>
      <c r="J11" s="146"/>
      <c r="K11" s="336">
        <f>IF(OR(OR(AND(K8=Param!$B$9,K9=Param!$B$9),AND(K8=Param!$B$9,K10=Param!$B$9)),AND(K9=Param!$B$9,K10=Param!$B$9)),1,IF(OR(OR(AND(K8=Param!$B$10,K9=Param!$B$10),AND(K8=Param!$B$10,K10=Param!$B$10)),AND(K9=Param!$B$10,K10=Param!$B$10)),Param!$B$10,Param!$B$11))</f>
        <v>2</v>
      </c>
      <c r="L11" s="336">
        <f>IF(OR(OR(AND(L8=Param!$B$9,L9=Param!$B$9),AND(L8=Param!$B$9,L10=Param!$B$9)),AND(L9=Param!$B$9,L10=Param!$B$9)),1,IF(OR(OR(AND(L8=Param!$B$10,L9=Param!$B$10),AND(L8=Param!$B$10,L10=Param!$B$10)),AND(L9=Param!$B$10,L10=Param!$B$10)),Param!$B$10,Param!$B$11))</f>
        <v>2</v>
      </c>
      <c r="M11" s="336">
        <f>IF(I4=H7,L11,MIN(K11,L11))</f>
        <v>2</v>
      </c>
      <c r="N11" s="146"/>
      <c r="O11" s="146"/>
      <c r="P11" s="146"/>
      <c r="Q11" s="146"/>
      <c r="R11" s="146"/>
      <c r="S11" s="146"/>
      <c r="T11" s="146"/>
    </row>
    <row r="12" spans="1:20" ht="15" thickBot="1" x14ac:dyDescent="0.35">
      <c r="A12" s="146"/>
      <c r="B12" s="489" t="s">
        <v>182</v>
      </c>
      <c r="C12" s="490"/>
      <c r="D12" s="491"/>
      <c r="E12" s="146"/>
      <c r="F12" s="146"/>
      <c r="G12" s="146"/>
      <c r="H12" s="146"/>
      <c r="I12" s="146"/>
      <c r="J12" s="156"/>
      <c r="K12" s="197"/>
      <c r="L12" s="197"/>
      <c r="M12" s="197"/>
      <c r="N12" s="146"/>
      <c r="O12" s="146"/>
      <c r="P12" s="146"/>
      <c r="Q12" s="146"/>
      <c r="R12" s="146"/>
      <c r="S12" s="146"/>
      <c r="T12" s="146"/>
    </row>
    <row r="13" spans="1:20" s="148" customFormat="1" x14ac:dyDescent="0.3">
      <c r="A13" s="146"/>
      <c r="B13" s="492">
        <f>E7</f>
        <v>2021</v>
      </c>
      <c r="C13" s="492"/>
      <c r="D13" s="492"/>
      <c r="E13" s="493">
        <f>H7</f>
        <v>2022</v>
      </c>
      <c r="F13" s="493"/>
      <c r="G13" s="493"/>
      <c r="H13" s="493"/>
      <c r="I13" s="146"/>
      <c r="J13" s="157"/>
      <c r="K13" s="336"/>
      <c r="L13" s="336"/>
      <c r="M13" s="336"/>
      <c r="N13" s="146"/>
      <c r="O13" s="146"/>
      <c r="P13" s="146"/>
      <c r="Q13" s="146"/>
      <c r="R13" s="146"/>
      <c r="S13" s="146"/>
      <c r="T13" s="146"/>
    </row>
    <row r="14" spans="1:20" x14ac:dyDescent="0.3">
      <c r="A14" s="146"/>
      <c r="B14" s="494" t="str">
        <f>IF(I4=H7,"",VLOOKUP(K11,Param!B9:C11,2,FALSE))</f>
        <v>Bilancio Abbreviato</v>
      </c>
      <c r="C14" s="494"/>
      <c r="D14" s="494"/>
      <c r="E14" s="494" t="str">
        <f>VLOOKUP(L11,Param!B9:C11,2,FALSE)</f>
        <v>Bilancio Abbreviato</v>
      </c>
      <c r="F14" s="494"/>
      <c r="G14" s="494"/>
      <c r="H14" s="494"/>
      <c r="I14" s="146"/>
      <c r="J14" s="157"/>
      <c r="K14" s="336"/>
      <c r="L14" s="336"/>
      <c r="M14" s="336"/>
      <c r="N14" s="146"/>
      <c r="O14" s="146"/>
      <c r="P14" s="146"/>
      <c r="Q14" s="146"/>
      <c r="R14" s="146"/>
      <c r="S14" s="146"/>
      <c r="T14" s="146"/>
    </row>
    <row r="15" spans="1:20" x14ac:dyDescent="0.3">
      <c r="A15" s="146"/>
      <c r="B15" s="146"/>
      <c r="C15" s="146"/>
      <c r="D15" s="146"/>
      <c r="E15" s="146"/>
      <c r="F15" s="146"/>
      <c r="G15" s="146"/>
      <c r="H15" s="146"/>
      <c r="I15" s="146"/>
      <c r="J15" s="157"/>
      <c r="K15" s="336"/>
      <c r="L15" s="336"/>
      <c r="M15" s="336"/>
      <c r="N15" s="146"/>
      <c r="O15" s="146"/>
      <c r="P15" s="146"/>
      <c r="Q15" s="146"/>
      <c r="R15" s="146"/>
      <c r="S15" s="146"/>
      <c r="T15" s="146"/>
    </row>
    <row r="16" spans="1:20" x14ac:dyDescent="0.3">
      <c r="A16" s="146"/>
      <c r="B16" s="146" t="s">
        <v>285</v>
      </c>
      <c r="C16" s="482" t="str">
        <f>IF(M11=1,"può essere presentato in FORMA SUPERSEMPLIFICATA (Micro-impresa)",IF(M11=2,"può essere presentato in FORMA ABBREVIATA","deve essere presentato in FORMA ORDINARIA)"))</f>
        <v>può essere presentato in FORMA ABBREVIATA</v>
      </c>
      <c r="D16" s="482"/>
      <c r="E16" s="482"/>
      <c r="F16" s="482"/>
      <c r="G16" s="482"/>
      <c r="H16" s="482"/>
      <c r="I16" s="146"/>
      <c r="J16" s="157"/>
      <c r="K16" s="336"/>
      <c r="L16" s="336"/>
      <c r="M16" s="336"/>
      <c r="N16" s="146"/>
      <c r="O16" s="146"/>
      <c r="P16" s="146"/>
      <c r="Q16" s="146"/>
      <c r="R16" s="146"/>
      <c r="S16" s="146"/>
      <c r="T16" s="146"/>
    </row>
    <row r="17" spans="1:20" ht="7.2" customHeight="1" x14ac:dyDescent="0.3">
      <c r="A17" s="146"/>
      <c r="B17" s="146"/>
      <c r="C17" s="146"/>
      <c r="D17" s="146"/>
      <c r="E17" s="146"/>
      <c r="F17" s="146"/>
      <c r="G17" s="146"/>
      <c r="H17" s="146"/>
      <c r="I17" s="146"/>
      <c r="J17" s="157"/>
      <c r="K17" s="336"/>
      <c r="L17" s="336"/>
      <c r="M17" s="336"/>
      <c r="N17" s="146"/>
      <c r="O17" s="146"/>
      <c r="P17" s="146"/>
      <c r="Q17" s="146"/>
      <c r="R17" s="146"/>
      <c r="S17" s="146"/>
      <c r="T17" s="146"/>
    </row>
    <row r="18" spans="1:20" x14ac:dyDescent="0.3">
      <c r="A18" s="146"/>
      <c r="B18" s="146"/>
      <c r="C18" s="146"/>
      <c r="D18" s="146"/>
      <c r="E18" s="146"/>
      <c r="F18" s="146"/>
      <c r="G18" s="146"/>
      <c r="H18" s="146"/>
      <c r="I18" s="146"/>
      <c r="J18" s="157"/>
      <c r="K18" s="336"/>
      <c r="L18" s="336"/>
      <c r="M18" s="336"/>
      <c r="N18" s="146"/>
      <c r="O18" s="146"/>
      <c r="P18" s="146"/>
      <c r="Q18" s="146"/>
      <c r="R18" s="146"/>
      <c r="S18" s="146"/>
      <c r="T18" s="146"/>
    </row>
    <row r="19" spans="1:20" x14ac:dyDescent="0.3">
      <c r="A19" s="148"/>
      <c r="B19" s="148"/>
      <c r="C19" s="148"/>
      <c r="D19" s="148"/>
      <c r="E19" s="148"/>
      <c r="F19" s="148"/>
      <c r="G19" s="148"/>
      <c r="H19" s="148"/>
      <c r="I19" s="148"/>
    </row>
    <row r="20" spans="1:20" x14ac:dyDescent="0.3">
      <c r="A20" s="148"/>
      <c r="B20" s="148"/>
      <c r="C20" s="148"/>
      <c r="D20" s="148"/>
      <c r="E20" s="148"/>
      <c r="F20" s="148"/>
      <c r="G20" s="148"/>
      <c r="H20" s="148"/>
      <c r="I20" s="148"/>
    </row>
    <row r="21" spans="1:20" x14ac:dyDescent="0.3">
      <c r="A21" s="148"/>
      <c r="B21" s="148"/>
      <c r="C21" s="148"/>
      <c r="D21" s="148"/>
      <c r="E21" s="148"/>
      <c r="F21" s="148"/>
      <c r="G21" s="148"/>
      <c r="H21" s="148"/>
      <c r="I21" s="148"/>
    </row>
    <row r="22" spans="1:20" x14ac:dyDescent="0.3">
      <c r="A22" s="148"/>
      <c r="B22" s="148"/>
      <c r="C22" s="148"/>
      <c r="D22" s="148"/>
      <c r="E22" s="148"/>
      <c r="F22" s="148"/>
      <c r="G22" s="148"/>
      <c r="H22" s="148"/>
      <c r="I22" s="148"/>
    </row>
    <row r="23" spans="1:20" x14ac:dyDescent="0.3">
      <c r="A23" s="148"/>
      <c r="B23" s="148"/>
      <c r="C23" s="148"/>
      <c r="D23" s="148"/>
      <c r="E23" s="148"/>
      <c r="F23" s="148"/>
      <c r="G23" s="148"/>
      <c r="H23" s="148"/>
      <c r="I23" s="148"/>
    </row>
    <row r="24" spans="1:20" x14ac:dyDescent="0.3">
      <c r="A24" s="148"/>
      <c r="B24" s="148"/>
      <c r="C24" s="148"/>
      <c r="D24" s="148"/>
      <c r="E24" s="148"/>
      <c r="F24" s="148"/>
      <c r="G24" s="148"/>
      <c r="H24" s="148"/>
      <c r="I24" s="148"/>
    </row>
    <row r="25" spans="1:20" x14ac:dyDescent="0.3">
      <c r="A25" s="148"/>
      <c r="B25" s="148"/>
      <c r="C25" s="148"/>
      <c r="D25" s="148"/>
      <c r="E25" s="148"/>
      <c r="F25" s="148"/>
      <c r="G25" s="148"/>
      <c r="H25" s="148"/>
      <c r="I25" s="148"/>
    </row>
    <row r="26" spans="1:20" x14ac:dyDescent="0.3">
      <c r="A26" s="148"/>
      <c r="B26" s="148"/>
      <c r="C26" s="148"/>
      <c r="D26" s="148"/>
      <c r="E26" s="148"/>
      <c r="F26" s="148"/>
      <c r="G26" s="148"/>
      <c r="H26" s="148"/>
      <c r="I26" s="148"/>
    </row>
    <row r="27" spans="1:20" x14ac:dyDescent="0.3">
      <c r="A27" s="148"/>
      <c r="B27" s="148"/>
      <c r="C27" s="148"/>
      <c r="D27" s="148"/>
      <c r="E27" s="148"/>
      <c r="F27" s="148"/>
      <c r="G27" s="148"/>
      <c r="H27" s="148"/>
      <c r="I27" s="148"/>
    </row>
    <row r="28" spans="1:20" s="148" customFormat="1" x14ac:dyDescent="0.3">
      <c r="K28" s="338"/>
      <c r="L28" s="338"/>
      <c r="M28" s="338"/>
    </row>
    <row r="29" spans="1:20" s="148" customFormat="1" x14ac:dyDescent="0.3">
      <c r="K29" s="338"/>
      <c r="L29" s="338"/>
      <c r="M29" s="338"/>
    </row>
    <row r="30" spans="1:20" s="148" customFormat="1" x14ac:dyDescent="0.3">
      <c r="K30" s="338"/>
      <c r="L30" s="338"/>
      <c r="M30" s="338"/>
    </row>
    <row r="31" spans="1:20" s="148" customFormat="1" x14ac:dyDescent="0.3">
      <c r="K31" s="338"/>
      <c r="L31" s="338"/>
      <c r="M31" s="338"/>
    </row>
    <row r="32" spans="1:20" s="148" customFormat="1" x14ac:dyDescent="0.3">
      <c r="K32" s="338"/>
      <c r="L32" s="338"/>
      <c r="M32" s="338"/>
    </row>
    <row r="33" spans="11:13" s="148" customFormat="1" x14ac:dyDescent="0.3">
      <c r="K33" s="338"/>
      <c r="L33" s="338"/>
      <c r="M33" s="338"/>
    </row>
    <row r="34" spans="11:13" s="148" customFormat="1" x14ac:dyDescent="0.3">
      <c r="K34" s="338"/>
      <c r="L34" s="338"/>
      <c r="M34" s="338"/>
    </row>
    <row r="35" spans="11:13" s="148" customFormat="1" x14ac:dyDescent="0.3">
      <c r="K35" s="338"/>
      <c r="L35" s="338"/>
      <c r="M35" s="338"/>
    </row>
    <row r="36" spans="11:13" s="148" customFormat="1" x14ac:dyDescent="0.3">
      <c r="K36" s="338"/>
      <c r="L36" s="338"/>
      <c r="M36" s="338"/>
    </row>
    <row r="37" spans="11:13" s="148" customFormat="1" x14ac:dyDescent="0.3">
      <c r="K37" s="338"/>
      <c r="L37" s="338"/>
      <c r="M37" s="338"/>
    </row>
    <row r="38" spans="11:13" s="148" customFormat="1" x14ac:dyDescent="0.3">
      <c r="K38" s="338"/>
      <c r="L38" s="338"/>
      <c r="M38" s="338"/>
    </row>
    <row r="39" spans="11:13" s="148" customFormat="1" x14ac:dyDescent="0.3">
      <c r="K39" s="338"/>
      <c r="L39" s="338"/>
      <c r="M39" s="338"/>
    </row>
    <row r="40" spans="11:13" s="148" customFormat="1" x14ac:dyDescent="0.3">
      <c r="K40" s="338"/>
      <c r="L40" s="338"/>
      <c r="M40" s="338"/>
    </row>
    <row r="41" spans="11:13" s="148" customFormat="1" x14ac:dyDescent="0.3">
      <c r="K41" s="338"/>
      <c r="L41" s="338"/>
      <c r="M41" s="338"/>
    </row>
    <row r="42" spans="11:13" s="148" customFormat="1" x14ac:dyDescent="0.3">
      <c r="K42" s="338"/>
      <c r="L42" s="338"/>
      <c r="M42" s="338"/>
    </row>
    <row r="43" spans="11:13" s="148" customFormat="1" x14ac:dyDescent="0.3">
      <c r="K43" s="338"/>
      <c r="L43" s="338"/>
      <c r="M43" s="338"/>
    </row>
    <row r="44" spans="11:13" s="148" customFormat="1" x14ac:dyDescent="0.3">
      <c r="K44" s="338"/>
      <c r="L44" s="338"/>
      <c r="M44" s="338"/>
    </row>
    <row r="45" spans="11:13" s="148" customFormat="1" x14ac:dyDescent="0.3">
      <c r="K45" s="338"/>
      <c r="L45" s="338"/>
      <c r="M45" s="338"/>
    </row>
    <row r="46" spans="11:13" s="148" customFormat="1" x14ac:dyDescent="0.3">
      <c r="K46" s="338"/>
      <c r="L46" s="338"/>
      <c r="M46" s="338"/>
    </row>
    <row r="47" spans="11:13" s="148" customFormat="1" x14ac:dyDescent="0.3">
      <c r="K47" s="338"/>
      <c r="L47" s="338"/>
      <c r="M47" s="338"/>
    </row>
    <row r="48" spans="11:13" s="148" customFormat="1" x14ac:dyDescent="0.3">
      <c r="K48" s="338"/>
      <c r="L48" s="338"/>
      <c r="M48" s="338"/>
    </row>
    <row r="49" spans="11:13" s="148" customFormat="1" x14ac:dyDescent="0.3">
      <c r="K49" s="338"/>
      <c r="L49" s="338"/>
      <c r="M49" s="338"/>
    </row>
    <row r="50" spans="11:13" s="148" customFormat="1" x14ac:dyDescent="0.3">
      <c r="K50" s="338"/>
      <c r="L50" s="338"/>
      <c r="M50" s="338"/>
    </row>
    <row r="51" spans="11:13" s="148" customFormat="1" x14ac:dyDescent="0.3">
      <c r="K51" s="338"/>
      <c r="L51" s="338"/>
      <c r="M51" s="338"/>
    </row>
    <row r="52" spans="11:13" s="148" customFormat="1" x14ac:dyDescent="0.3">
      <c r="K52" s="338"/>
      <c r="L52" s="338"/>
      <c r="M52" s="338"/>
    </row>
    <row r="53" spans="11:13" s="148" customFormat="1" x14ac:dyDescent="0.3">
      <c r="K53" s="338"/>
      <c r="L53" s="338"/>
      <c r="M53" s="338"/>
    </row>
    <row r="54" spans="11:13" s="148" customFormat="1" x14ac:dyDescent="0.3">
      <c r="K54" s="338"/>
      <c r="L54" s="338"/>
      <c r="M54" s="338"/>
    </row>
    <row r="55" spans="11:13" s="148" customFormat="1" x14ac:dyDescent="0.3">
      <c r="K55" s="338"/>
      <c r="L55" s="338"/>
      <c r="M55" s="338"/>
    </row>
    <row r="56" spans="11:13" s="148" customFormat="1" x14ac:dyDescent="0.3">
      <c r="K56" s="338"/>
      <c r="L56" s="338"/>
      <c r="M56" s="338"/>
    </row>
    <row r="57" spans="11:13" s="148" customFormat="1" x14ac:dyDescent="0.3">
      <c r="K57" s="338"/>
      <c r="L57" s="338"/>
      <c r="M57" s="338"/>
    </row>
    <row r="58" spans="11:13" s="148" customFormat="1" x14ac:dyDescent="0.3">
      <c r="K58" s="338"/>
      <c r="L58" s="338"/>
      <c r="M58" s="338"/>
    </row>
    <row r="59" spans="11:13" s="148" customFormat="1" x14ac:dyDescent="0.3">
      <c r="K59" s="338"/>
      <c r="L59" s="338"/>
      <c r="M59" s="338"/>
    </row>
    <row r="60" spans="11:13" s="148" customFormat="1" x14ac:dyDescent="0.3">
      <c r="K60" s="338"/>
      <c r="L60" s="338"/>
      <c r="M60" s="338"/>
    </row>
    <row r="61" spans="11:13" s="148" customFormat="1" x14ac:dyDescent="0.3">
      <c r="K61" s="338"/>
      <c r="L61" s="338"/>
      <c r="M61" s="338"/>
    </row>
    <row r="62" spans="11:13" s="148" customFormat="1" x14ac:dyDescent="0.3">
      <c r="K62" s="338"/>
      <c r="L62" s="338"/>
      <c r="M62" s="338"/>
    </row>
    <row r="63" spans="11:13" s="148" customFormat="1" x14ac:dyDescent="0.3">
      <c r="K63" s="338"/>
      <c r="L63" s="338"/>
      <c r="M63" s="338"/>
    </row>
    <row r="64" spans="11:13" s="148" customFormat="1" x14ac:dyDescent="0.3">
      <c r="K64" s="338"/>
      <c r="L64" s="338"/>
      <c r="M64" s="338"/>
    </row>
    <row r="65" spans="11:13" s="148" customFormat="1" x14ac:dyDescent="0.3">
      <c r="K65" s="338"/>
      <c r="L65" s="338"/>
      <c r="M65" s="338"/>
    </row>
    <row r="66" spans="11:13" s="148" customFormat="1" x14ac:dyDescent="0.3">
      <c r="K66" s="338"/>
      <c r="L66" s="338"/>
      <c r="M66" s="338"/>
    </row>
    <row r="67" spans="11:13" s="148" customFormat="1" x14ac:dyDescent="0.3">
      <c r="K67" s="338"/>
      <c r="L67" s="338"/>
      <c r="M67" s="338"/>
    </row>
    <row r="68" spans="11:13" s="148" customFormat="1" x14ac:dyDescent="0.3">
      <c r="K68" s="338"/>
      <c r="L68" s="338"/>
      <c r="M68" s="338"/>
    </row>
    <row r="69" spans="11:13" s="148" customFormat="1" x14ac:dyDescent="0.3">
      <c r="K69" s="338"/>
      <c r="L69" s="338"/>
      <c r="M69" s="338"/>
    </row>
    <row r="70" spans="11:13" s="148" customFormat="1" x14ac:dyDescent="0.3">
      <c r="K70" s="338"/>
      <c r="L70" s="338"/>
      <c r="M70" s="338"/>
    </row>
    <row r="71" spans="11:13" s="148" customFormat="1" x14ac:dyDescent="0.3">
      <c r="K71" s="338"/>
      <c r="L71" s="338"/>
      <c r="M71" s="338"/>
    </row>
    <row r="72" spans="11:13" s="148" customFormat="1" x14ac:dyDescent="0.3">
      <c r="K72" s="338"/>
      <c r="L72" s="338"/>
      <c r="M72" s="338"/>
    </row>
    <row r="73" spans="11:13" s="148" customFormat="1" x14ac:dyDescent="0.3">
      <c r="K73" s="338"/>
      <c r="L73" s="338"/>
      <c r="M73" s="338"/>
    </row>
    <row r="74" spans="11:13" s="148" customFormat="1" x14ac:dyDescent="0.3">
      <c r="K74" s="338"/>
      <c r="L74" s="338"/>
      <c r="M74" s="338"/>
    </row>
    <row r="75" spans="11:13" s="148" customFormat="1" x14ac:dyDescent="0.3">
      <c r="K75" s="338"/>
      <c r="L75" s="338"/>
      <c r="M75" s="338"/>
    </row>
    <row r="76" spans="11:13" s="148" customFormat="1" x14ac:dyDescent="0.3">
      <c r="K76" s="338"/>
      <c r="L76" s="338"/>
      <c r="M76" s="338"/>
    </row>
    <row r="77" spans="11:13" s="148" customFormat="1" x14ac:dyDescent="0.3">
      <c r="K77" s="338"/>
      <c r="L77" s="338"/>
      <c r="M77" s="338"/>
    </row>
    <row r="78" spans="11:13" s="148" customFormat="1" x14ac:dyDescent="0.3">
      <c r="K78" s="338"/>
      <c r="L78" s="338"/>
      <c r="M78" s="338"/>
    </row>
    <row r="79" spans="11:13" s="148" customFormat="1" x14ac:dyDescent="0.3">
      <c r="K79" s="338"/>
      <c r="L79" s="338"/>
      <c r="M79" s="338"/>
    </row>
    <row r="80" spans="11:13" s="148" customFormat="1" x14ac:dyDescent="0.3">
      <c r="K80" s="338"/>
      <c r="L80" s="338"/>
      <c r="M80" s="338"/>
    </row>
    <row r="81" spans="11:13" s="148" customFormat="1" x14ac:dyDescent="0.3">
      <c r="K81" s="338"/>
      <c r="L81" s="338"/>
      <c r="M81" s="338"/>
    </row>
    <row r="82" spans="11:13" s="148" customFormat="1" x14ac:dyDescent="0.3">
      <c r="K82" s="338"/>
      <c r="L82" s="338"/>
      <c r="M82" s="338"/>
    </row>
    <row r="83" spans="11:13" s="148" customFormat="1" x14ac:dyDescent="0.3">
      <c r="K83" s="338"/>
      <c r="L83" s="338"/>
      <c r="M83" s="338"/>
    </row>
    <row r="84" spans="11:13" s="148" customFormat="1" x14ac:dyDescent="0.3">
      <c r="K84" s="338"/>
      <c r="L84" s="338"/>
      <c r="M84" s="338"/>
    </row>
    <row r="85" spans="11:13" s="148" customFormat="1" x14ac:dyDescent="0.3">
      <c r="K85" s="338"/>
      <c r="L85" s="338"/>
      <c r="M85" s="338"/>
    </row>
    <row r="86" spans="11:13" s="148" customFormat="1" x14ac:dyDescent="0.3">
      <c r="K86" s="338"/>
      <c r="L86" s="338"/>
      <c r="M86" s="338"/>
    </row>
    <row r="87" spans="11:13" s="148" customFormat="1" x14ac:dyDescent="0.3">
      <c r="K87" s="338"/>
      <c r="L87" s="338"/>
      <c r="M87" s="338"/>
    </row>
    <row r="88" spans="11:13" s="148" customFormat="1" x14ac:dyDescent="0.3">
      <c r="K88" s="338"/>
      <c r="L88" s="338"/>
      <c r="M88" s="338"/>
    </row>
    <row r="89" spans="11:13" s="148" customFormat="1" x14ac:dyDescent="0.3">
      <c r="K89" s="338"/>
      <c r="L89" s="338"/>
      <c r="M89" s="338"/>
    </row>
    <row r="90" spans="11:13" s="148" customFormat="1" x14ac:dyDescent="0.3">
      <c r="K90" s="338"/>
      <c r="L90" s="338"/>
      <c r="M90" s="338"/>
    </row>
    <row r="91" spans="11:13" s="148" customFormat="1" x14ac:dyDescent="0.3">
      <c r="K91" s="338"/>
      <c r="L91" s="338"/>
      <c r="M91" s="338"/>
    </row>
    <row r="92" spans="11:13" s="148" customFormat="1" x14ac:dyDescent="0.3">
      <c r="K92" s="338"/>
      <c r="L92" s="338"/>
      <c r="M92" s="338"/>
    </row>
    <row r="93" spans="11:13" s="148" customFormat="1" x14ac:dyDescent="0.3">
      <c r="K93" s="338"/>
      <c r="L93" s="338"/>
      <c r="M93" s="338"/>
    </row>
    <row r="94" spans="11:13" s="148" customFormat="1" x14ac:dyDescent="0.3">
      <c r="K94" s="338"/>
      <c r="L94" s="338"/>
      <c r="M94" s="338"/>
    </row>
    <row r="95" spans="11:13" s="148" customFormat="1" x14ac:dyDescent="0.3">
      <c r="K95" s="338"/>
      <c r="L95" s="338"/>
      <c r="M95" s="338"/>
    </row>
    <row r="96" spans="11:13" s="148" customFormat="1" x14ac:dyDescent="0.3">
      <c r="K96" s="338"/>
      <c r="L96" s="338"/>
      <c r="M96" s="338"/>
    </row>
    <row r="97" spans="11:13" s="148" customFormat="1" x14ac:dyDescent="0.3">
      <c r="K97" s="338"/>
      <c r="L97" s="338"/>
      <c r="M97" s="338"/>
    </row>
    <row r="98" spans="11:13" s="148" customFormat="1" x14ac:dyDescent="0.3">
      <c r="K98" s="338"/>
      <c r="L98" s="338"/>
      <c r="M98" s="338"/>
    </row>
    <row r="99" spans="11:13" s="148" customFormat="1" x14ac:dyDescent="0.3">
      <c r="K99" s="338"/>
      <c r="L99" s="338"/>
      <c r="M99" s="338"/>
    </row>
    <row r="100" spans="11:13" s="148" customFormat="1" x14ac:dyDescent="0.3">
      <c r="K100" s="338"/>
      <c r="L100" s="338"/>
      <c r="M100" s="338"/>
    </row>
    <row r="101" spans="11:13" s="148" customFormat="1" x14ac:dyDescent="0.3">
      <c r="K101" s="338"/>
      <c r="L101" s="338"/>
      <c r="M101" s="338"/>
    </row>
    <row r="102" spans="11:13" s="148" customFormat="1" x14ac:dyDescent="0.3">
      <c r="K102" s="338"/>
      <c r="L102" s="338"/>
      <c r="M102" s="338"/>
    </row>
    <row r="103" spans="11:13" s="148" customFormat="1" x14ac:dyDescent="0.3">
      <c r="K103" s="338"/>
      <c r="L103" s="338"/>
      <c r="M103" s="338"/>
    </row>
    <row r="104" spans="11:13" s="148" customFormat="1" x14ac:dyDescent="0.3">
      <c r="K104" s="338"/>
      <c r="L104" s="338"/>
      <c r="M104" s="338"/>
    </row>
    <row r="105" spans="11:13" s="148" customFormat="1" x14ac:dyDescent="0.3">
      <c r="K105" s="338"/>
      <c r="L105" s="338"/>
      <c r="M105" s="338"/>
    </row>
    <row r="106" spans="11:13" s="148" customFormat="1" x14ac:dyDescent="0.3">
      <c r="K106" s="338"/>
      <c r="L106" s="338"/>
      <c r="M106" s="338"/>
    </row>
    <row r="107" spans="11:13" s="148" customFormat="1" x14ac:dyDescent="0.3">
      <c r="K107" s="338"/>
      <c r="L107" s="338"/>
      <c r="M107" s="338"/>
    </row>
    <row r="108" spans="11:13" s="148" customFormat="1" x14ac:dyDescent="0.3">
      <c r="K108" s="338"/>
      <c r="L108" s="338"/>
      <c r="M108" s="338"/>
    </row>
    <row r="109" spans="11:13" s="148" customFormat="1" x14ac:dyDescent="0.3">
      <c r="K109" s="338"/>
      <c r="L109" s="338"/>
      <c r="M109" s="338"/>
    </row>
    <row r="110" spans="11:13" s="148" customFormat="1" x14ac:dyDescent="0.3">
      <c r="K110" s="338"/>
      <c r="L110" s="338"/>
      <c r="M110" s="338"/>
    </row>
    <row r="111" spans="11:13" s="148" customFormat="1" x14ac:dyDescent="0.3">
      <c r="K111" s="338"/>
      <c r="L111" s="338"/>
      <c r="M111" s="338"/>
    </row>
    <row r="112" spans="11:13" s="148" customFormat="1" x14ac:dyDescent="0.3">
      <c r="K112" s="338"/>
      <c r="L112" s="338"/>
      <c r="M112" s="338"/>
    </row>
    <row r="113" spans="11:13" s="148" customFormat="1" x14ac:dyDescent="0.3">
      <c r="K113" s="338"/>
      <c r="L113" s="338"/>
      <c r="M113" s="338"/>
    </row>
    <row r="114" spans="11:13" s="148" customFormat="1" x14ac:dyDescent="0.3">
      <c r="K114" s="338"/>
      <c r="L114" s="338"/>
      <c r="M114" s="338"/>
    </row>
    <row r="115" spans="11:13" s="148" customFormat="1" x14ac:dyDescent="0.3">
      <c r="K115" s="338"/>
      <c r="L115" s="338"/>
      <c r="M115" s="338"/>
    </row>
    <row r="116" spans="11:13" s="148" customFormat="1" x14ac:dyDescent="0.3">
      <c r="K116" s="338"/>
      <c r="L116" s="338"/>
      <c r="M116" s="338"/>
    </row>
    <row r="117" spans="11:13" s="148" customFormat="1" x14ac:dyDescent="0.3">
      <c r="K117" s="338"/>
      <c r="L117" s="338"/>
      <c r="M117" s="338"/>
    </row>
    <row r="118" spans="11:13" s="148" customFormat="1" x14ac:dyDescent="0.3">
      <c r="K118" s="338"/>
      <c r="L118" s="338"/>
      <c r="M118" s="338"/>
    </row>
    <row r="119" spans="11:13" s="148" customFormat="1" x14ac:dyDescent="0.3">
      <c r="K119" s="338"/>
      <c r="L119" s="338"/>
      <c r="M119" s="338"/>
    </row>
    <row r="120" spans="11:13" s="148" customFormat="1" x14ac:dyDescent="0.3">
      <c r="K120" s="338"/>
      <c r="L120" s="338"/>
      <c r="M120" s="338"/>
    </row>
    <row r="121" spans="11:13" s="148" customFormat="1" x14ac:dyDescent="0.3">
      <c r="K121" s="338"/>
      <c r="L121" s="338"/>
      <c r="M121" s="338"/>
    </row>
    <row r="122" spans="11:13" s="148" customFormat="1" x14ac:dyDescent="0.3">
      <c r="K122" s="338"/>
      <c r="L122" s="338"/>
      <c r="M122" s="338"/>
    </row>
    <row r="123" spans="11:13" s="148" customFormat="1" x14ac:dyDescent="0.3">
      <c r="K123" s="338"/>
      <c r="L123" s="338"/>
      <c r="M123" s="338"/>
    </row>
    <row r="124" spans="11:13" s="148" customFormat="1" x14ac:dyDescent="0.3">
      <c r="K124" s="338"/>
      <c r="L124" s="338"/>
      <c r="M124" s="338"/>
    </row>
    <row r="125" spans="11:13" s="148" customFormat="1" x14ac:dyDescent="0.3">
      <c r="K125" s="338"/>
      <c r="L125" s="338"/>
      <c r="M125" s="338"/>
    </row>
    <row r="126" spans="11:13" s="148" customFormat="1" x14ac:dyDescent="0.3">
      <c r="K126" s="338"/>
      <c r="L126" s="338"/>
      <c r="M126" s="338"/>
    </row>
    <row r="127" spans="11:13" s="148" customFormat="1" x14ac:dyDescent="0.3">
      <c r="K127" s="338"/>
      <c r="L127" s="338"/>
      <c r="M127" s="338"/>
    </row>
    <row r="128" spans="11:13" s="148" customFormat="1" x14ac:dyDescent="0.3">
      <c r="K128" s="338"/>
      <c r="L128" s="338"/>
      <c r="M128" s="338"/>
    </row>
    <row r="129" spans="11:13" s="148" customFormat="1" x14ac:dyDescent="0.3">
      <c r="K129" s="338"/>
      <c r="L129" s="338"/>
      <c r="M129" s="338"/>
    </row>
    <row r="130" spans="11:13" s="148" customFormat="1" x14ac:dyDescent="0.3">
      <c r="K130" s="338"/>
      <c r="L130" s="338"/>
      <c r="M130" s="338"/>
    </row>
    <row r="131" spans="11:13" s="148" customFormat="1" x14ac:dyDescent="0.3">
      <c r="K131" s="338"/>
      <c r="L131" s="338"/>
      <c r="M131" s="338"/>
    </row>
    <row r="132" spans="11:13" s="148" customFormat="1" x14ac:dyDescent="0.3">
      <c r="K132" s="338"/>
      <c r="L132" s="338"/>
      <c r="M132" s="338"/>
    </row>
    <row r="133" spans="11:13" s="148" customFormat="1" x14ac:dyDescent="0.3">
      <c r="K133" s="338"/>
      <c r="L133" s="338"/>
      <c r="M133" s="338"/>
    </row>
    <row r="134" spans="11:13" s="148" customFormat="1" x14ac:dyDescent="0.3">
      <c r="K134" s="338"/>
      <c r="L134" s="338"/>
      <c r="M134" s="338"/>
    </row>
    <row r="135" spans="11:13" s="148" customFormat="1" x14ac:dyDescent="0.3">
      <c r="K135" s="338"/>
      <c r="L135" s="338"/>
      <c r="M135" s="338"/>
    </row>
    <row r="136" spans="11:13" s="148" customFormat="1" x14ac:dyDescent="0.3">
      <c r="K136" s="338"/>
      <c r="L136" s="338"/>
      <c r="M136" s="338"/>
    </row>
    <row r="137" spans="11:13" s="148" customFormat="1" x14ac:dyDescent="0.3">
      <c r="K137" s="338"/>
      <c r="L137" s="338"/>
      <c r="M137" s="338"/>
    </row>
    <row r="138" spans="11:13" s="148" customFormat="1" x14ac:dyDescent="0.3">
      <c r="K138" s="338"/>
      <c r="L138" s="338"/>
      <c r="M138" s="338"/>
    </row>
    <row r="139" spans="11:13" s="148" customFormat="1" x14ac:dyDescent="0.3">
      <c r="K139" s="338"/>
      <c r="L139" s="338"/>
      <c r="M139" s="338"/>
    </row>
    <row r="140" spans="11:13" s="148" customFormat="1" x14ac:dyDescent="0.3">
      <c r="K140" s="338"/>
      <c r="L140" s="338"/>
      <c r="M140" s="338"/>
    </row>
    <row r="141" spans="11:13" s="148" customFormat="1" x14ac:dyDescent="0.3">
      <c r="K141" s="338"/>
      <c r="L141" s="338"/>
      <c r="M141" s="338"/>
    </row>
    <row r="142" spans="11:13" s="148" customFormat="1" x14ac:dyDescent="0.3">
      <c r="K142" s="338"/>
      <c r="L142" s="338"/>
      <c r="M142" s="338"/>
    </row>
    <row r="143" spans="11:13" s="148" customFormat="1" x14ac:dyDescent="0.3">
      <c r="K143" s="338"/>
      <c r="L143" s="338"/>
      <c r="M143" s="338"/>
    </row>
    <row r="144" spans="11:13" s="148" customFormat="1" x14ac:dyDescent="0.3">
      <c r="K144" s="338"/>
      <c r="L144" s="338"/>
      <c r="M144" s="338"/>
    </row>
    <row r="145" spans="11:13" s="148" customFormat="1" x14ac:dyDescent="0.3">
      <c r="K145" s="338"/>
      <c r="L145" s="338"/>
      <c r="M145" s="338"/>
    </row>
    <row r="146" spans="11:13" s="148" customFormat="1" x14ac:dyDescent="0.3">
      <c r="K146" s="338"/>
      <c r="L146" s="338"/>
      <c r="M146" s="338"/>
    </row>
    <row r="147" spans="11:13" s="148" customFormat="1" x14ac:dyDescent="0.3">
      <c r="K147" s="338"/>
      <c r="L147" s="338"/>
      <c r="M147" s="338"/>
    </row>
    <row r="148" spans="11:13" s="148" customFormat="1" x14ac:dyDescent="0.3">
      <c r="K148" s="338"/>
      <c r="L148" s="338"/>
      <c r="M148" s="338"/>
    </row>
    <row r="149" spans="11:13" s="148" customFormat="1" x14ac:dyDescent="0.3">
      <c r="K149" s="338"/>
      <c r="L149" s="338"/>
      <c r="M149" s="338"/>
    </row>
    <row r="150" spans="11:13" s="148" customFormat="1" x14ac:dyDescent="0.3">
      <c r="K150" s="338"/>
      <c r="L150" s="338"/>
      <c r="M150" s="338"/>
    </row>
    <row r="151" spans="11:13" s="148" customFormat="1" x14ac:dyDescent="0.3">
      <c r="K151" s="338"/>
      <c r="L151" s="338"/>
      <c r="M151" s="338"/>
    </row>
    <row r="152" spans="11:13" s="148" customFormat="1" x14ac:dyDescent="0.3">
      <c r="K152" s="338"/>
      <c r="L152" s="338"/>
      <c r="M152" s="338"/>
    </row>
    <row r="153" spans="11:13" s="148" customFormat="1" x14ac:dyDescent="0.3">
      <c r="K153" s="338"/>
      <c r="L153" s="338"/>
      <c r="M153" s="338"/>
    </row>
    <row r="154" spans="11:13" s="148" customFormat="1" x14ac:dyDescent="0.3">
      <c r="K154" s="338"/>
      <c r="L154" s="338"/>
      <c r="M154" s="338"/>
    </row>
    <row r="155" spans="11:13" s="148" customFormat="1" x14ac:dyDescent="0.3">
      <c r="K155" s="338"/>
      <c r="L155" s="338"/>
      <c r="M155" s="338"/>
    </row>
    <row r="156" spans="11:13" s="148" customFormat="1" x14ac:dyDescent="0.3">
      <c r="K156" s="338"/>
      <c r="L156" s="338"/>
      <c r="M156" s="338"/>
    </row>
    <row r="157" spans="11:13" s="148" customFormat="1" x14ac:dyDescent="0.3">
      <c r="K157" s="338"/>
      <c r="L157" s="338"/>
      <c r="M157" s="338"/>
    </row>
    <row r="158" spans="11:13" s="148" customFormat="1" x14ac:dyDescent="0.3">
      <c r="K158" s="338"/>
      <c r="L158" s="338"/>
      <c r="M158" s="338"/>
    </row>
    <row r="159" spans="11:13" s="148" customFormat="1" x14ac:dyDescent="0.3">
      <c r="K159" s="338"/>
      <c r="L159" s="338"/>
      <c r="M159" s="338"/>
    </row>
    <row r="160" spans="11:13" s="148" customFormat="1" x14ac:dyDescent="0.3">
      <c r="K160" s="338"/>
      <c r="L160" s="338"/>
      <c r="M160" s="338"/>
    </row>
    <row r="161" spans="11:13" s="148" customFormat="1" x14ac:dyDescent="0.3">
      <c r="K161" s="338"/>
      <c r="L161" s="338"/>
      <c r="M161" s="338"/>
    </row>
    <row r="162" spans="11:13" s="148" customFormat="1" x14ac:dyDescent="0.3">
      <c r="K162" s="338"/>
      <c r="L162" s="338"/>
      <c r="M162" s="338"/>
    </row>
    <row r="163" spans="11:13" s="148" customFormat="1" x14ac:dyDescent="0.3">
      <c r="K163" s="338"/>
      <c r="L163" s="338"/>
      <c r="M163" s="338"/>
    </row>
    <row r="164" spans="11:13" s="148" customFormat="1" x14ac:dyDescent="0.3">
      <c r="K164" s="338"/>
      <c r="L164" s="338"/>
      <c r="M164" s="338"/>
    </row>
    <row r="165" spans="11:13" s="148" customFormat="1" x14ac:dyDescent="0.3">
      <c r="K165" s="338"/>
      <c r="L165" s="338"/>
      <c r="M165" s="338"/>
    </row>
    <row r="166" spans="11:13" s="148" customFormat="1" x14ac:dyDescent="0.3">
      <c r="K166" s="338"/>
      <c r="L166" s="338"/>
      <c r="M166" s="338"/>
    </row>
    <row r="167" spans="11:13" s="148" customFormat="1" x14ac:dyDescent="0.3">
      <c r="K167" s="338"/>
      <c r="L167" s="338"/>
      <c r="M167" s="338"/>
    </row>
    <row r="168" spans="11:13" s="148" customFormat="1" x14ac:dyDescent="0.3">
      <c r="K168" s="338"/>
      <c r="L168" s="338"/>
      <c r="M168" s="338"/>
    </row>
    <row r="169" spans="11:13" s="148" customFormat="1" x14ac:dyDescent="0.3">
      <c r="K169" s="338"/>
      <c r="L169" s="338"/>
      <c r="M169" s="338"/>
    </row>
    <row r="170" spans="11:13" s="148" customFormat="1" x14ac:dyDescent="0.3">
      <c r="K170" s="338"/>
      <c r="L170" s="338"/>
      <c r="M170" s="338"/>
    </row>
    <row r="171" spans="11:13" s="148" customFormat="1" x14ac:dyDescent="0.3">
      <c r="K171" s="338"/>
      <c r="L171" s="338"/>
      <c r="M171" s="338"/>
    </row>
    <row r="172" spans="11:13" s="148" customFormat="1" x14ac:dyDescent="0.3">
      <c r="K172" s="338"/>
      <c r="L172" s="338"/>
      <c r="M172" s="338"/>
    </row>
    <row r="173" spans="11:13" s="148" customFormat="1" x14ac:dyDescent="0.3">
      <c r="K173" s="338"/>
      <c r="L173" s="338"/>
      <c r="M173" s="338"/>
    </row>
    <row r="174" spans="11:13" s="148" customFormat="1" x14ac:dyDescent="0.3">
      <c r="K174" s="338"/>
      <c r="L174" s="338"/>
      <c r="M174" s="338"/>
    </row>
    <row r="175" spans="11:13" s="148" customFormat="1" x14ac:dyDescent="0.3">
      <c r="K175" s="338"/>
      <c r="L175" s="338"/>
      <c r="M175" s="338"/>
    </row>
    <row r="176" spans="11:13" s="148" customFormat="1" x14ac:dyDescent="0.3">
      <c r="K176" s="338"/>
      <c r="L176" s="338"/>
      <c r="M176" s="338"/>
    </row>
    <row r="177" spans="11:13" s="148" customFormat="1" x14ac:dyDescent="0.3">
      <c r="K177" s="338"/>
      <c r="L177" s="338"/>
      <c r="M177" s="338"/>
    </row>
    <row r="178" spans="11:13" s="148" customFormat="1" x14ac:dyDescent="0.3">
      <c r="K178" s="338"/>
      <c r="L178" s="338"/>
      <c r="M178" s="338"/>
    </row>
    <row r="179" spans="11:13" s="148" customFormat="1" x14ac:dyDescent="0.3">
      <c r="K179" s="338"/>
      <c r="L179" s="338"/>
      <c r="M179" s="338"/>
    </row>
    <row r="180" spans="11:13" s="148" customFormat="1" x14ac:dyDescent="0.3">
      <c r="K180" s="338"/>
      <c r="L180" s="338"/>
      <c r="M180" s="338"/>
    </row>
    <row r="181" spans="11:13" s="148" customFormat="1" x14ac:dyDescent="0.3">
      <c r="K181" s="338"/>
      <c r="L181" s="338"/>
      <c r="M181" s="338"/>
    </row>
    <row r="182" spans="11:13" s="148" customFormat="1" x14ac:dyDescent="0.3">
      <c r="K182" s="338"/>
      <c r="L182" s="338"/>
      <c r="M182" s="338"/>
    </row>
    <row r="183" spans="11:13" s="148" customFormat="1" x14ac:dyDescent="0.3">
      <c r="K183" s="338"/>
      <c r="L183" s="338"/>
      <c r="M183" s="338"/>
    </row>
    <row r="184" spans="11:13" s="148" customFormat="1" x14ac:dyDescent="0.3">
      <c r="K184" s="338"/>
      <c r="L184" s="338"/>
      <c r="M184" s="338"/>
    </row>
    <row r="185" spans="11:13" s="148" customFormat="1" x14ac:dyDescent="0.3">
      <c r="K185" s="338"/>
      <c r="L185" s="338"/>
      <c r="M185" s="338"/>
    </row>
    <row r="186" spans="11:13" s="148" customFormat="1" x14ac:dyDescent="0.3">
      <c r="K186" s="338"/>
      <c r="L186" s="338"/>
      <c r="M186" s="338"/>
    </row>
    <row r="187" spans="11:13" s="148" customFormat="1" x14ac:dyDescent="0.3">
      <c r="K187" s="338"/>
      <c r="L187" s="338"/>
      <c r="M187" s="338"/>
    </row>
    <row r="188" spans="11:13" s="148" customFormat="1" x14ac:dyDescent="0.3">
      <c r="K188" s="338"/>
      <c r="L188" s="338"/>
      <c r="M188" s="338"/>
    </row>
    <row r="189" spans="11:13" s="148" customFormat="1" x14ac:dyDescent="0.3">
      <c r="K189" s="338"/>
      <c r="L189" s="338"/>
      <c r="M189" s="338"/>
    </row>
    <row r="190" spans="11:13" s="148" customFormat="1" x14ac:dyDescent="0.3">
      <c r="K190" s="338"/>
      <c r="L190" s="338"/>
      <c r="M190" s="338"/>
    </row>
    <row r="191" spans="11:13" s="148" customFormat="1" x14ac:dyDescent="0.3">
      <c r="K191" s="338"/>
      <c r="L191" s="338"/>
      <c r="M191" s="338"/>
    </row>
    <row r="192" spans="11:13" s="148" customFormat="1" x14ac:dyDescent="0.3">
      <c r="K192" s="338"/>
      <c r="L192" s="338"/>
      <c r="M192" s="338"/>
    </row>
    <row r="193" spans="11:13" s="148" customFormat="1" x14ac:dyDescent="0.3">
      <c r="K193" s="338"/>
      <c r="L193" s="338"/>
      <c r="M193" s="338"/>
    </row>
    <row r="194" spans="11:13" s="148" customFormat="1" x14ac:dyDescent="0.3">
      <c r="K194" s="338"/>
      <c r="L194" s="338"/>
      <c r="M194" s="338"/>
    </row>
    <row r="195" spans="11:13" s="148" customFormat="1" x14ac:dyDescent="0.3">
      <c r="K195" s="338"/>
      <c r="L195" s="338"/>
      <c r="M195" s="338"/>
    </row>
    <row r="196" spans="11:13" s="148" customFormat="1" x14ac:dyDescent="0.3">
      <c r="K196" s="338"/>
      <c r="L196" s="338"/>
      <c r="M196" s="338"/>
    </row>
    <row r="197" spans="11:13" s="148" customFormat="1" x14ac:dyDescent="0.3">
      <c r="K197" s="338"/>
      <c r="L197" s="338"/>
      <c r="M197" s="338"/>
    </row>
    <row r="198" spans="11:13" s="148" customFormat="1" x14ac:dyDescent="0.3">
      <c r="K198" s="338"/>
      <c r="L198" s="338"/>
      <c r="M198" s="338"/>
    </row>
    <row r="199" spans="11:13" s="148" customFormat="1" x14ac:dyDescent="0.3">
      <c r="K199" s="338"/>
      <c r="L199" s="338"/>
      <c r="M199" s="338"/>
    </row>
    <row r="200" spans="11:13" s="148" customFormat="1" x14ac:dyDescent="0.3">
      <c r="K200" s="338"/>
      <c r="L200" s="338"/>
      <c r="M200" s="338"/>
    </row>
    <row r="201" spans="11:13" s="148" customFormat="1" x14ac:dyDescent="0.3">
      <c r="K201" s="338"/>
      <c r="L201" s="338"/>
      <c r="M201" s="338"/>
    </row>
    <row r="202" spans="11:13" s="148" customFormat="1" x14ac:dyDescent="0.3">
      <c r="K202" s="338"/>
      <c r="L202" s="338"/>
      <c r="M202" s="338"/>
    </row>
    <row r="203" spans="11:13" s="148" customFormat="1" x14ac:dyDescent="0.3">
      <c r="K203" s="338"/>
      <c r="L203" s="338"/>
      <c r="M203" s="338"/>
    </row>
    <row r="204" spans="11:13" s="148" customFormat="1" x14ac:dyDescent="0.3">
      <c r="K204" s="338"/>
      <c r="L204" s="338"/>
      <c r="M204" s="338"/>
    </row>
    <row r="205" spans="11:13" s="148" customFormat="1" x14ac:dyDescent="0.3">
      <c r="K205" s="338"/>
      <c r="L205" s="338"/>
      <c r="M205" s="338"/>
    </row>
    <row r="206" spans="11:13" s="148" customFormat="1" x14ac:dyDescent="0.3">
      <c r="K206" s="338"/>
      <c r="L206" s="338"/>
      <c r="M206" s="338"/>
    </row>
    <row r="207" spans="11:13" s="148" customFormat="1" x14ac:dyDescent="0.3">
      <c r="K207" s="338"/>
      <c r="L207" s="338"/>
      <c r="M207" s="338"/>
    </row>
    <row r="208" spans="11:13" s="148" customFormat="1" x14ac:dyDescent="0.3">
      <c r="K208" s="338"/>
      <c r="L208" s="338"/>
      <c r="M208" s="338"/>
    </row>
    <row r="209" spans="11:13" s="148" customFormat="1" x14ac:dyDescent="0.3">
      <c r="K209" s="338"/>
      <c r="L209" s="338"/>
      <c r="M209" s="338"/>
    </row>
    <row r="210" spans="11:13" s="148" customFormat="1" x14ac:dyDescent="0.3">
      <c r="K210" s="338"/>
      <c r="L210" s="338"/>
      <c r="M210" s="338"/>
    </row>
    <row r="211" spans="11:13" s="148" customFormat="1" x14ac:dyDescent="0.3">
      <c r="K211" s="338"/>
      <c r="L211" s="338"/>
      <c r="M211" s="338"/>
    </row>
    <row r="212" spans="11:13" s="148" customFormat="1" x14ac:dyDescent="0.3">
      <c r="K212" s="338"/>
      <c r="L212" s="338"/>
      <c r="M212" s="338"/>
    </row>
    <row r="213" spans="11:13" s="148" customFormat="1" x14ac:dyDescent="0.3">
      <c r="K213" s="338"/>
      <c r="L213" s="338"/>
      <c r="M213" s="338"/>
    </row>
    <row r="214" spans="11:13" s="148" customFormat="1" x14ac:dyDescent="0.3">
      <c r="K214" s="338"/>
      <c r="L214" s="338"/>
      <c r="M214" s="338"/>
    </row>
    <row r="215" spans="11:13" s="148" customFormat="1" x14ac:dyDescent="0.3">
      <c r="K215" s="338"/>
      <c r="L215" s="338"/>
      <c r="M215" s="338"/>
    </row>
    <row r="216" spans="11:13" s="148" customFormat="1" x14ac:dyDescent="0.3">
      <c r="K216" s="338"/>
      <c r="L216" s="338"/>
      <c r="M216" s="338"/>
    </row>
    <row r="217" spans="11:13" s="148" customFormat="1" x14ac:dyDescent="0.3">
      <c r="K217" s="338"/>
      <c r="L217" s="338"/>
      <c r="M217" s="338"/>
    </row>
    <row r="218" spans="11:13" s="148" customFormat="1" x14ac:dyDescent="0.3">
      <c r="K218" s="338"/>
      <c r="L218" s="338"/>
      <c r="M218" s="338"/>
    </row>
    <row r="219" spans="11:13" s="148" customFormat="1" x14ac:dyDescent="0.3">
      <c r="K219" s="338"/>
      <c r="L219" s="338"/>
      <c r="M219" s="338"/>
    </row>
    <row r="220" spans="11:13" s="148" customFormat="1" x14ac:dyDescent="0.3">
      <c r="K220" s="338"/>
      <c r="L220" s="338"/>
      <c r="M220" s="338"/>
    </row>
    <row r="221" spans="11:13" s="148" customFormat="1" x14ac:dyDescent="0.3">
      <c r="K221" s="338"/>
      <c r="L221" s="338"/>
      <c r="M221" s="338"/>
    </row>
    <row r="222" spans="11:13" s="148" customFormat="1" x14ac:dyDescent="0.3">
      <c r="K222" s="338"/>
      <c r="L222" s="338"/>
      <c r="M222" s="338"/>
    </row>
    <row r="223" spans="11:13" s="148" customFormat="1" x14ac:dyDescent="0.3">
      <c r="K223" s="338"/>
      <c r="L223" s="338"/>
      <c r="M223" s="338"/>
    </row>
    <row r="224" spans="11:13" s="148" customFormat="1" x14ac:dyDescent="0.3">
      <c r="K224" s="338"/>
      <c r="L224" s="338"/>
      <c r="M224" s="338"/>
    </row>
    <row r="225" spans="11:13" s="148" customFormat="1" x14ac:dyDescent="0.3">
      <c r="K225" s="338"/>
      <c r="L225" s="338"/>
      <c r="M225" s="338"/>
    </row>
    <row r="226" spans="11:13" s="148" customFormat="1" x14ac:dyDescent="0.3">
      <c r="K226" s="338"/>
      <c r="L226" s="338"/>
      <c r="M226" s="338"/>
    </row>
    <row r="227" spans="11:13" s="148" customFormat="1" x14ac:dyDescent="0.3">
      <c r="K227" s="338"/>
      <c r="L227" s="338"/>
      <c r="M227" s="338"/>
    </row>
    <row r="228" spans="11:13" s="148" customFormat="1" x14ac:dyDescent="0.3">
      <c r="K228" s="338"/>
      <c r="L228" s="338"/>
      <c r="M228" s="338"/>
    </row>
    <row r="229" spans="11:13" s="148" customFormat="1" x14ac:dyDescent="0.3">
      <c r="K229" s="338"/>
      <c r="L229" s="338"/>
      <c r="M229" s="338"/>
    </row>
    <row r="230" spans="11:13" s="148" customFormat="1" x14ac:dyDescent="0.3">
      <c r="K230" s="338"/>
      <c r="L230" s="338"/>
      <c r="M230" s="338"/>
    </row>
    <row r="231" spans="11:13" s="148" customFormat="1" x14ac:dyDescent="0.3">
      <c r="K231" s="338"/>
      <c r="L231" s="338"/>
      <c r="M231" s="338"/>
    </row>
    <row r="232" spans="11:13" s="148" customFormat="1" x14ac:dyDescent="0.3">
      <c r="K232" s="338"/>
      <c r="L232" s="338"/>
      <c r="M232" s="338"/>
    </row>
    <row r="233" spans="11:13" s="148" customFormat="1" x14ac:dyDescent="0.3">
      <c r="K233" s="338"/>
      <c r="L233" s="338"/>
      <c r="M233" s="338"/>
    </row>
    <row r="234" spans="11:13" s="148" customFormat="1" x14ac:dyDescent="0.3">
      <c r="K234" s="338"/>
      <c r="L234" s="338"/>
      <c r="M234" s="338"/>
    </row>
    <row r="235" spans="11:13" s="148" customFormat="1" x14ac:dyDescent="0.3">
      <c r="K235" s="338"/>
      <c r="L235" s="338"/>
      <c r="M235" s="338"/>
    </row>
    <row r="236" spans="11:13" s="148" customFormat="1" x14ac:dyDescent="0.3">
      <c r="K236" s="338"/>
      <c r="L236" s="338"/>
      <c r="M236" s="338"/>
    </row>
    <row r="237" spans="11:13" s="148" customFormat="1" x14ac:dyDescent="0.3">
      <c r="K237" s="338"/>
      <c r="L237" s="338"/>
      <c r="M237" s="338"/>
    </row>
    <row r="238" spans="11:13" s="148" customFormat="1" x14ac:dyDescent="0.3">
      <c r="K238" s="338"/>
      <c r="L238" s="338"/>
      <c r="M238" s="338"/>
    </row>
    <row r="239" spans="11:13" s="148" customFormat="1" x14ac:dyDescent="0.3">
      <c r="K239" s="338"/>
      <c r="L239" s="338"/>
      <c r="M239" s="338"/>
    </row>
    <row r="240" spans="11:13" s="148" customFormat="1" x14ac:dyDescent="0.3">
      <c r="K240" s="338"/>
      <c r="L240" s="338"/>
      <c r="M240" s="338"/>
    </row>
    <row r="241" spans="11:13" s="148" customFormat="1" x14ac:dyDescent="0.3">
      <c r="K241" s="338"/>
      <c r="L241" s="338"/>
      <c r="M241" s="338"/>
    </row>
    <row r="242" spans="11:13" s="148" customFormat="1" x14ac:dyDescent="0.3">
      <c r="K242" s="338"/>
      <c r="L242" s="338"/>
      <c r="M242" s="338"/>
    </row>
    <row r="243" spans="11:13" s="148" customFormat="1" x14ac:dyDescent="0.3">
      <c r="K243" s="338"/>
      <c r="L243" s="338"/>
      <c r="M243" s="338"/>
    </row>
    <row r="244" spans="11:13" s="148" customFormat="1" x14ac:dyDescent="0.3">
      <c r="K244" s="338"/>
      <c r="L244" s="338"/>
      <c r="M244" s="338"/>
    </row>
    <row r="245" spans="11:13" s="148" customFormat="1" x14ac:dyDescent="0.3">
      <c r="K245" s="338"/>
      <c r="L245" s="338"/>
      <c r="M245" s="338"/>
    </row>
    <row r="246" spans="11:13" s="148" customFormat="1" x14ac:dyDescent="0.3">
      <c r="K246" s="338"/>
      <c r="L246" s="338"/>
      <c r="M246" s="338"/>
    </row>
    <row r="247" spans="11:13" s="148" customFormat="1" x14ac:dyDescent="0.3">
      <c r="K247" s="338"/>
      <c r="L247" s="338"/>
      <c r="M247" s="338"/>
    </row>
    <row r="248" spans="11:13" s="148" customFormat="1" x14ac:dyDescent="0.3">
      <c r="K248" s="338"/>
      <c r="L248" s="338"/>
      <c r="M248" s="338"/>
    </row>
    <row r="249" spans="11:13" s="148" customFormat="1" x14ac:dyDescent="0.3">
      <c r="K249" s="338"/>
      <c r="L249" s="338"/>
      <c r="M249" s="338"/>
    </row>
    <row r="250" spans="11:13" s="148" customFormat="1" x14ac:dyDescent="0.3">
      <c r="K250" s="338"/>
      <c r="L250" s="338"/>
      <c r="M250" s="338"/>
    </row>
    <row r="251" spans="11:13" s="148" customFormat="1" x14ac:dyDescent="0.3">
      <c r="K251" s="338"/>
      <c r="L251" s="338"/>
      <c r="M251" s="338"/>
    </row>
    <row r="252" spans="11:13" s="148" customFormat="1" x14ac:dyDescent="0.3">
      <c r="K252" s="338"/>
      <c r="L252" s="338"/>
      <c r="M252" s="338"/>
    </row>
    <row r="253" spans="11:13" s="148" customFormat="1" x14ac:dyDescent="0.3">
      <c r="K253" s="338"/>
      <c r="L253" s="338"/>
      <c r="M253" s="338"/>
    </row>
    <row r="254" spans="11:13" s="148" customFormat="1" x14ac:dyDescent="0.3">
      <c r="K254" s="338"/>
      <c r="L254" s="338"/>
      <c r="M254" s="338"/>
    </row>
    <row r="255" spans="11:13" s="148" customFormat="1" x14ac:dyDescent="0.3">
      <c r="K255" s="338"/>
      <c r="L255" s="338"/>
      <c r="M255" s="338"/>
    </row>
    <row r="256" spans="11:13" s="148" customFormat="1" x14ac:dyDescent="0.3">
      <c r="K256" s="338"/>
      <c r="L256" s="338"/>
      <c r="M256" s="338"/>
    </row>
    <row r="257" spans="11:13" s="148" customFormat="1" x14ac:dyDescent="0.3">
      <c r="K257" s="338"/>
      <c r="L257" s="338"/>
      <c r="M257" s="338"/>
    </row>
    <row r="258" spans="11:13" s="148" customFormat="1" x14ac:dyDescent="0.3">
      <c r="K258" s="338"/>
      <c r="L258" s="338"/>
      <c r="M258" s="338"/>
    </row>
    <row r="259" spans="11:13" s="148" customFormat="1" x14ac:dyDescent="0.3">
      <c r="K259" s="338"/>
      <c r="L259" s="338"/>
      <c r="M259" s="338"/>
    </row>
    <row r="260" spans="11:13" s="148" customFormat="1" x14ac:dyDescent="0.3">
      <c r="K260" s="338"/>
      <c r="L260" s="338"/>
      <c r="M260" s="338"/>
    </row>
    <row r="261" spans="11:13" s="148" customFormat="1" x14ac:dyDescent="0.3">
      <c r="K261" s="338"/>
      <c r="L261" s="338"/>
      <c r="M261" s="338"/>
    </row>
    <row r="262" spans="11:13" s="148" customFormat="1" x14ac:dyDescent="0.3">
      <c r="K262" s="338"/>
      <c r="L262" s="338"/>
      <c r="M262" s="338"/>
    </row>
    <row r="263" spans="11:13" s="148" customFormat="1" x14ac:dyDescent="0.3">
      <c r="K263" s="338"/>
      <c r="L263" s="338"/>
      <c r="M263" s="338"/>
    </row>
    <row r="264" spans="11:13" s="148" customFormat="1" x14ac:dyDescent="0.3">
      <c r="K264" s="338"/>
      <c r="L264" s="338"/>
      <c r="M264" s="338"/>
    </row>
    <row r="265" spans="11:13" s="148" customFormat="1" x14ac:dyDescent="0.3">
      <c r="K265" s="338"/>
      <c r="L265" s="338"/>
      <c r="M265" s="338"/>
    </row>
    <row r="266" spans="11:13" s="148" customFormat="1" x14ac:dyDescent="0.3">
      <c r="K266" s="338"/>
      <c r="L266" s="338"/>
      <c r="M266" s="338"/>
    </row>
    <row r="267" spans="11:13" s="148" customFormat="1" x14ac:dyDescent="0.3">
      <c r="K267" s="338"/>
      <c r="L267" s="338"/>
      <c r="M267" s="338"/>
    </row>
    <row r="268" spans="11:13" s="148" customFormat="1" x14ac:dyDescent="0.3">
      <c r="K268" s="338"/>
      <c r="L268" s="338"/>
      <c r="M268" s="338"/>
    </row>
    <row r="269" spans="11:13" s="148" customFormat="1" x14ac:dyDescent="0.3">
      <c r="K269" s="338"/>
      <c r="L269" s="338"/>
      <c r="M269" s="338"/>
    </row>
    <row r="270" spans="11:13" s="148" customFormat="1" x14ac:dyDescent="0.3">
      <c r="K270" s="338"/>
      <c r="L270" s="338"/>
      <c r="M270" s="338"/>
    </row>
    <row r="271" spans="11:13" s="148" customFormat="1" x14ac:dyDescent="0.3">
      <c r="K271" s="338"/>
      <c r="L271" s="338"/>
      <c r="M271" s="338"/>
    </row>
    <row r="272" spans="11:13" s="148" customFormat="1" x14ac:dyDescent="0.3">
      <c r="K272" s="338"/>
      <c r="L272" s="338"/>
      <c r="M272" s="338"/>
    </row>
    <row r="273" spans="11:13" s="148" customFormat="1" x14ac:dyDescent="0.3">
      <c r="K273" s="338"/>
      <c r="L273" s="338"/>
      <c r="M273" s="338"/>
    </row>
    <row r="274" spans="11:13" s="148" customFormat="1" x14ac:dyDescent="0.3">
      <c r="K274" s="338"/>
      <c r="L274" s="338"/>
      <c r="M274" s="338"/>
    </row>
    <row r="275" spans="11:13" s="148" customFormat="1" x14ac:dyDescent="0.3">
      <c r="K275" s="338"/>
      <c r="L275" s="338"/>
      <c r="M275" s="338"/>
    </row>
    <row r="276" spans="11:13" s="148" customFormat="1" x14ac:dyDescent="0.3">
      <c r="K276" s="338"/>
      <c r="L276" s="338"/>
      <c r="M276" s="338"/>
    </row>
    <row r="277" spans="11:13" s="148" customFormat="1" x14ac:dyDescent="0.3">
      <c r="K277" s="338"/>
      <c r="L277" s="338"/>
      <c r="M277" s="338"/>
    </row>
    <row r="278" spans="11:13" s="148" customFormat="1" x14ac:dyDescent="0.3">
      <c r="K278" s="338"/>
      <c r="L278" s="338"/>
      <c r="M278" s="338"/>
    </row>
    <row r="279" spans="11:13" s="148" customFormat="1" x14ac:dyDescent="0.3">
      <c r="K279" s="338"/>
      <c r="L279" s="338"/>
      <c r="M279" s="338"/>
    </row>
    <row r="280" spans="11:13" s="148" customFormat="1" x14ac:dyDescent="0.3">
      <c r="K280" s="338"/>
      <c r="L280" s="338"/>
      <c r="M280" s="338"/>
    </row>
    <row r="281" spans="11:13" s="148" customFormat="1" x14ac:dyDescent="0.3">
      <c r="K281" s="338"/>
      <c r="L281" s="338"/>
      <c r="M281" s="338"/>
    </row>
    <row r="282" spans="11:13" s="148" customFormat="1" x14ac:dyDescent="0.3">
      <c r="K282" s="338"/>
      <c r="L282" s="338"/>
      <c r="M282" s="338"/>
    </row>
    <row r="283" spans="11:13" s="148" customFormat="1" x14ac:dyDescent="0.3">
      <c r="K283" s="338"/>
      <c r="L283" s="338"/>
      <c r="M283" s="338"/>
    </row>
    <row r="284" spans="11:13" s="148" customFormat="1" x14ac:dyDescent="0.3">
      <c r="K284" s="338"/>
      <c r="L284" s="338"/>
      <c r="M284" s="338"/>
    </row>
    <row r="285" spans="11:13" s="148" customFormat="1" x14ac:dyDescent="0.3">
      <c r="K285" s="338"/>
      <c r="L285" s="338"/>
      <c r="M285" s="338"/>
    </row>
    <row r="286" spans="11:13" s="148" customFormat="1" x14ac:dyDescent="0.3">
      <c r="K286" s="338"/>
      <c r="L286" s="338"/>
      <c r="M286" s="338"/>
    </row>
    <row r="287" spans="11:13" s="148" customFormat="1" x14ac:dyDescent="0.3">
      <c r="K287" s="338"/>
      <c r="L287" s="338"/>
      <c r="M287" s="338"/>
    </row>
    <row r="288" spans="11:13" s="148" customFormat="1" x14ac:dyDescent="0.3">
      <c r="K288" s="338"/>
      <c r="L288" s="338"/>
      <c r="M288" s="338"/>
    </row>
    <row r="289" spans="11:13" s="148" customFormat="1" x14ac:dyDescent="0.3">
      <c r="K289" s="338"/>
      <c r="L289" s="338"/>
      <c r="M289" s="338"/>
    </row>
    <row r="290" spans="11:13" s="148" customFormat="1" x14ac:dyDescent="0.3">
      <c r="K290" s="338"/>
      <c r="L290" s="338"/>
      <c r="M290" s="338"/>
    </row>
    <row r="291" spans="11:13" s="148" customFormat="1" x14ac:dyDescent="0.3">
      <c r="K291" s="338"/>
      <c r="L291" s="338"/>
      <c r="M291" s="338"/>
    </row>
    <row r="292" spans="11:13" s="148" customFormat="1" x14ac:dyDescent="0.3">
      <c r="K292" s="338"/>
      <c r="L292" s="338"/>
      <c r="M292" s="338"/>
    </row>
    <row r="293" spans="11:13" s="148" customFormat="1" x14ac:dyDescent="0.3">
      <c r="K293" s="338"/>
      <c r="L293" s="338"/>
      <c r="M293" s="338"/>
    </row>
    <row r="294" spans="11:13" s="148" customFormat="1" x14ac:dyDescent="0.3">
      <c r="K294" s="338"/>
      <c r="L294" s="338"/>
      <c r="M294" s="338"/>
    </row>
    <row r="295" spans="11:13" s="148" customFormat="1" x14ac:dyDescent="0.3">
      <c r="K295" s="338"/>
      <c r="L295" s="338"/>
      <c r="M295" s="338"/>
    </row>
    <row r="296" spans="11:13" s="148" customFormat="1" x14ac:dyDescent="0.3">
      <c r="K296" s="338"/>
      <c r="L296" s="338"/>
      <c r="M296" s="338"/>
    </row>
    <row r="297" spans="11:13" s="148" customFormat="1" x14ac:dyDescent="0.3">
      <c r="K297" s="338"/>
      <c r="L297" s="338"/>
      <c r="M297" s="338"/>
    </row>
    <row r="298" spans="11:13" s="148" customFormat="1" x14ac:dyDescent="0.3">
      <c r="K298" s="338"/>
      <c r="L298" s="338"/>
      <c r="M298" s="338"/>
    </row>
    <row r="299" spans="11:13" s="148" customFormat="1" x14ac:dyDescent="0.3">
      <c r="K299" s="338"/>
      <c r="L299" s="338"/>
      <c r="M299" s="338"/>
    </row>
    <row r="300" spans="11:13" s="148" customFormat="1" x14ac:dyDescent="0.3">
      <c r="K300" s="338"/>
      <c r="L300" s="338"/>
      <c r="M300" s="338"/>
    </row>
    <row r="301" spans="11:13" s="148" customFormat="1" x14ac:dyDescent="0.3">
      <c r="K301" s="338"/>
      <c r="L301" s="338"/>
      <c r="M301" s="338"/>
    </row>
    <row r="302" spans="11:13" s="148" customFormat="1" x14ac:dyDescent="0.3">
      <c r="K302" s="338"/>
      <c r="L302" s="338"/>
      <c r="M302" s="338"/>
    </row>
    <row r="303" spans="11:13" s="148" customFormat="1" x14ac:dyDescent="0.3">
      <c r="K303" s="338"/>
      <c r="L303" s="338"/>
      <c r="M303" s="338"/>
    </row>
    <row r="304" spans="11:13" s="148" customFormat="1" x14ac:dyDescent="0.3">
      <c r="K304" s="338"/>
      <c r="L304" s="338"/>
      <c r="M304" s="338"/>
    </row>
    <row r="305" spans="11:13" s="148" customFormat="1" x14ac:dyDescent="0.3">
      <c r="K305" s="338"/>
      <c r="L305" s="338"/>
      <c r="M305" s="338"/>
    </row>
    <row r="306" spans="11:13" s="148" customFormat="1" x14ac:dyDescent="0.3">
      <c r="K306" s="338"/>
      <c r="L306" s="338"/>
      <c r="M306" s="338"/>
    </row>
    <row r="307" spans="11:13" s="148" customFormat="1" x14ac:dyDescent="0.3">
      <c r="K307" s="338"/>
      <c r="L307" s="338"/>
      <c r="M307" s="338"/>
    </row>
    <row r="308" spans="11:13" s="148" customFormat="1" x14ac:dyDescent="0.3">
      <c r="K308" s="338"/>
      <c r="L308" s="338"/>
      <c r="M308" s="338"/>
    </row>
    <row r="309" spans="11:13" s="148" customFormat="1" x14ac:dyDescent="0.3">
      <c r="K309" s="338"/>
      <c r="L309" s="338"/>
      <c r="M309" s="338"/>
    </row>
    <row r="310" spans="11:13" s="148" customFormat="1" x14ac:dyDescent="0.3">
      <c r="K310" s="338"/>
      <c r="L310" s="338"/>
      <c r="M310" s="338"/>
    </row>
    <row r="311" spans="11:13" s="148" customFormat="1" x14ac:dyDescent="0.3">
      <c r="K311" s="338"/>
      <c r="L311" s="338"/>
      <c r="M311" s="338"/>
    </row>
    <row r="312" spans="11:13" s="148" customFormat="1" x14ac:dyDescent="0.3">
      <c r="K312" s="338"/>
      <c r="L312" s="338"/>
      <c r="M312" s="338"/>
    </row>
    <row r="313" spans="11:13" s="148" customFormat="1" x14ac:dyDescent="0.3">
      <c r="K313" s="338"/>
      <c r="L313" s="338"/>
      <c r="M313" s="338"/>
    </row>
    <row r="314" spans="11:13" s="148" customFormat="1" x14ac:dyDescent="0.3">
      <c r="K314" s="338"/>
      <c r="L314" s="338"/>
      <c r="M314" s="338"/>
    </row>
    <row r="315" spans="11:13" s="148" customFormat="1" x14ac:dyDescent="0.3">
      <c r="K315" s="338"/>
      <c r="L315" s="338"/>
      <c r="M315" s="338"/>
    </row>
    <row r="316" spans="11:13" s="148" customFormat="1" x14ac:dyDescent="0.3">
      <c r="K316" s="338"/>
      <c r="L316" s="338"/>
      <c r="M316" s="338"/>
    </row>
    <row r="317" spans="11:13" s="148" customFormat="1" x14ac:dyDescent="0.3">
      <c r="K317" s="338"/>
      <c r="L317" s="338"/>
      <c r="M317" s="338"/>
    </row>
    <row r="318" spans="11:13" s="148" customFormat="1" x14ac:dyDescent="0.3">
      <c r="K318" s="338"/>
      <c r="L318" s="338"/>
      <c r="M318" s="338"/>
    </row>
    <row r="319" spans="11:13" s="148" customFormat="1" x14ac:dyDescent="0.3">
      <c r="K319" s="338"/>
      <c r="L319" s="338"/>
      <c r="M319" s="338"/>
    </row>
    <row r="320" spans="11:13" s="148" customFormat="1" x14ac:dyDescent="0.3">
      <c r="K320" s="338"/>
      <c r="L320" s="338"/>
      <c r="M320" s="338"/>
    </row>
    <row r="321" spans="11:13" s="148" customFormat="1" x14ac:dyDescent="0.3">
      <c r="K321" s="338"/>
      <c r="L321" s="338"/>
      <c r="M321" s="338"/>
    </row>
    <row r="322" spans="11:13" s="148" customFormat="1" x14ac:dyDescent="0.3">
      <c r="K322" s="338"/>
      <c r="L322" s="338"/>
      <c r="M322" s="338"/>
    </row>
    <row r="323" spans="11:13" s="148" customFormat="1" x14ac:dyDescent="0.3">
      <c r="K323" s="338"/>
      <c r="L323" s="338"/>
      <c r="M323" s="338"/>
    </row>
    <row r="324" spans="11:13" s="148" customFormat="1" x14ac:dyDescent="0.3">
      <c r="K324" s="338"/>
      <c r="L324" s="338"/>
      <c r="M324" s="338"/>
    </row>
    <row r="325" spans="11:13" s="148" customFormat="1" x14ac:dyDescent="0.3">
      <c r="K325" s="338"/>
      <c r="L325" s="338"/>
      <c r="M325" s="338"/>
    </row>
    <row r="326" spans="11:13" s="148" customFormat="1" x14ac:dyDescent="0.3">
      <c r="K326" s="338"/>
      <c r="L326" s="338"/>
      <c r="M326" s="338"/>
    </row>
    <row r="327" spans="11:13" s="148" customFormat="1" x14ac:dyDescent="0.3">
      <c r="K327" s="338"/>
      <c r="L327" s="338"/>
      <c r="M327" s="338"/>
    </row>
    <row r="328" spans="11:13" s="148" customFormat="1" x14ac:dyDescent="0.3">
      <c r="K328" s="338"/>
      <c r="L328" s="338"/>
      <c r="M328" s="338"/>
    </row>
    <row r="329" spans="11:13" s="148" customFormat="1" x14ac:dyDescent="0.3">
      <c r="K329" s="338"/>
      <c r="L329" s="338"/>
      <c r="M329" s="338"/>
    </row>
    <row r="330" spans="11:13" s="148" customFormat="1" x14ac:dyDescent="0.3">
      <c r="K330" s="338"/>
      <c r="L330" s="338"/>
      <c r="M330" s="338"/>
    </row>
    <row r="331" spans="11:13" s="148" customFormat="1" x14ac:dyDescent="0.3">
      <c r="K331" s="338"/>
      <c r="L331" s="338"/>
      <c r="M331" s="338"/>
    </row>
    <row r="332" spans="11:13" s="148" customFormat="1" x14ac:dyDescent="0.3">
      <c r="K332" s="338"/>
      <c r="L332" s="338"/>
      <c r="M332" s="338"/>
    </row>
    <row r="333" spans="11:13" s="148" customFormat="1" x14ac:dyDescent="0.3">
      <c r="K333" s="338"/>
      <c r="L333" s="338"/>
      <c r="M333" s="338"/>
    </row>
    <row r="334" spans="11:13" s="148" customFormat="1" x14ac:dyDescent="0.3">
      <c r="K334" s="338"/>
      <c r="L334" s="338"/>
      <c r="M334" s="338"/>
    </row>
    <row r="335" spans="11:13" s="148" customFormat="1" x14ac:dyDescent="0.3">
      <c r="K335" s="338"/>
      <c r="L335" s="338"/>
      <c r="M335" s="338"/>
    </row>
    <row r="336" spans="11:13" s="148" customFormat="1" x14ac:dyDescent="0.3">
      <c r="K336" s="338"/>
      <c r="L336" s="338"/>
      <c r="M336" s="338"/>
    </row>
    <row r="337" spans="11:13" s="148" customFormat="1" x14ac:dyDescent="0.3">
      <c r="K337" s="338"/>
      <c r="L337" s="338"/>
      <c r="M337" s="338"/>
    </row>
    <row r="338" spans="11:13" s="148" customFormat="1" x14ac:dyDescent="0.3">
      <c r="K338" s="338"/>
      <c r="L338" s="338"/>
      <c r="M338" s="338"/>
    </row>
    <row r="339" spans="11:13" s="148" customFormat="1" x14ac:dyDescent="0.3">
      <c r="K339" s="338"/>
      <c r="L339" s="338"/>
      <c r="M339" s="338"/>
    </row>
    <row r="340" spans="11:13" s="148" customFormat="1" x14ac:dyDescent="0.3">
      <c r="K340" s="338"/>
      <c r="L340" s="338"/>
      <c r="M340" s="338"/>
    </row>
    <row r="341" spans="11:13" s="148" customFormat="1" x14ac:dyDescent="0.3">
      <c r="K341" s="338"/>
      <c r="L341" s="338"/>
      <c r="M341" s="338"/>
    </row>
    <row r="342" spans="11:13" s="148" customFormat="1" x14ac:dyDescent="0.3">
      <c r="K342" s="338"/>
      <c r="L342" s="338"/>
      <c r="M342" s="338"/>
    </row>
    <row r="343" spans="11:13" s="148" customFormat="1" x14ac:dyDescent="0.3">
      <c r="K343" s="338"/>
      <c r="L343" s="338"/>
      <c r="M343" s="338"/>
    </row>
    <row r="344" spans="11:13" s="148" customFormat="1" x14ac:dyDescent="0.3">
      <c r="K344" s="338"/>
      <c r="L344" s="338"/>
      <c r="M344" s="338"/>
    </row>
    <row r="345" spans="11:13" s="148" customFormat="1" x14ac:dyDescent="0.3">
      <c r="K345" s="338"/>
      <c r="L345" s="338"/>
      <c r="M345" s="338"/>
    </row>
    <row r="346" spans="11:13" s="148" customFormat="1" x14ac:dyDescent="0.3">
      <c r="K346" s="338"/>
      <c r="L346" s="338"/>
      <c r="M346" s="338"/>
    </row>
    <row r="347" spans="11:13" s="148" customFormat="1" x14ac:dyDescent="0.3">
      <c r="K347" s="338"/>
      <c r="L347" s="338"/>
      <c r="M347" s="338"/>
    </row>
    <row r="348" spans="11:13" s="148" customFormat="1" x14ac:dyDescent="0.3">
      <c r="K348" s="338"/>
      <c r="L348" s="338"/>
      <c r="M348" s="338"/>
    </row>
    <row r="349" spans="11:13" s="148" customFormat="1" x14ac:dyDescent="0.3">
      <c r="K349" s="338"/>
      <c r="L349" s="338"/>
      <c r="M349" s="338"/>
    </row>
    <row r="350" spans="11:13" s="148" customFormat="1" x14ac:dyDescent="0.3">
      <c r="K350" s="338"/>
      <c r="L350" s="338"/>
      <c r="M350" s="338"/>
    </row>
    <row r="351" spans="11:13" s="148" customFormat="1" x14ac:dyDescent="0.3">
      <c r="K351" s="338"/>
      <c r="L351" s="338"/>
      <c r="M351" s="338"/>
    </row>
    <row r="352" spans="11:13" s="148" customFormat="1" x14ac:dyDescent="0.3">
      <c r="K352" s="338"/>
      <c r="L352" s="338"/>
      <c r="M352" s="338"/>
    </row>
    <row r="353" spans="11:13" s="148" customFormat="1" x14ac:dyDescent="0.3">
      <c r="K353" s="338"/>
      <c r="L353" s="338"/>
      <c r="M353" s="338"/>
    </row>
    <row r="354" spans="11:13" s="148" customFormat="1" x14ac:dyDescent="0.3">
      <c r="K354" s="338"/>
      <c r="L354" s="338"/>
      <c r="M354" s="338"/>
    </row>
    <row r="355" spans="11:13" s="148" customFormat="1" x14ac:dyDescent="0.3">
      <c r="K355" s="338"/>
      <c r="L355" s="338"/>
      <c r="M355" s="338"/>
    </row>
    <row r="356" spans="11:13" s="148" customFormat="1" x14ac:dyDescent="0.3">
      <c r="K356" s="338"/>
      <c r="L356" s="338"/>
      <c r="M356" s="338"/>
    </row>
    <row r="357" spans="11:13" s="148" customFormat="1" x14ac:dyDescent="0.3">
      <c r="K357" s="338"/>
      <c r="L357" s="338"/>
      <c r="M357" s="338"/>
    </row>
    <row r="358" spans="11:13" s="148" customFormat="1" x14ac:dyDescent="0.3">
      <c r="K358" s="338"/>
      <c r="L358" s="338"/>
      <c r="M358" s="338"/>
    </row>
    <row r="359" spans="11:13" s="148" customFormat="1" x14ac:dyDescent="0.3">
      <c r="K359" s="338"/>
      <c r="L359" s="338"/>
      <c r="M359" s="338"/>
    </row>
    <row r="360" spans="11:13" s="148" customFormat="1" x14ac:dyDescent="0.3">
      <c r="K360" s="338"/>
      <c r="L360" s="338"/>
      <c r="M360" s="338"/>
    </row>
    <row r="361" spans="11:13" s="148" customFormat="1" x14ac:dyDescent="0.3">
      <c r="K361" s="338"/>
      <c r="L361" s="338"/>
      <c r="M361" s="338"/>
    </row>
    <row r="362" spans="11:13" s="148" customFormat="1" x14ac:dyDescent="0.3">
      <c r="K362" s="338"/>
      <c r="L362" s="338"/>
      <c r="M362" s="338"/>
    </row>
    <row r="363" spans="11:13" s="148" customFormat="1" x14ac:dyDescent="0.3">
      <c r="K363" s="338"/>
      <c r="L363" s="338"/>
      <c r="M363" s="338"/>
    </row>
    <row r="364" spans="11:13" s="148" customFormat="1" x14ac:dyDescent="0.3">
      <c r="K364" s="338"/>
      <c r="L364" s="338"/>
      <c r="M364" s="338"/>
    </row>
    <row r="365" spans="11:13" s="148" customFormat="1" x14ac:dyDescent="0.3">
      <c r="K365" s="338"/>
      <c r="L365" s="338"/>
      <c r="M365" s="338"/>
    </row>
    <row r="366" spans="11:13" s="148" customFormat="1" x14ac:dyDescent="0.3">
      <c r="K366" s="338"/>
      <c r="L366" s="338"/>
      <c r="M366" s="338"/>
    </row>
    <row r="367" spans="11:13" s="148" customFormat="1" x14ac:dyDescent="0.3">
      <c r="K367" s="338"/>
      <c r="L367" s="338"/>
      <c r="M367" s="338"/>
    </row>
    <row r="368" spans="11:13" s="148" customFormat="1" x14ac:dyDescent="0.3">
      <c r="K368" s="338"/>
      <c r="L368" s="338"/>
      <c r="M368" s="338"/>
    </row>
    <row r="369" spans="11:13" s="148" customFormat="1" x14ac:dyDescent="0.3">
      <c r="K369" s="338"/>
      <c r="L369" s="338"/>
      <c r="M369" s="338"/>
    </row>
    <row r="370" spans="11:13" s="148" customFormat="1" x14ac:dyDescent="0.3">
      <c r="K370" s="338"/>
      <c r="L370" s="338"/>
      <c r="M370" s="338"/>
    </row>
    <row r="371" spans="11:13" s="148" customFormat="1" x14ac:dyDescent="0.3">
      <c r="K371" s="338"/>
      <c r="L371" s="338"/>
      <c r="M371" s="338"/>
    </row>
    <row r="372" spans="11:13" s="148" customFormat="1" x14ac:dyDescent="0.3">
      <c r="K372" s="338"/>
      <c r="L372" s="338"/>
      <c r="M372" s="338"/>
    </row>
    <row r="373" spans="11:13" s="148" customFormat="1" x14ac:dyDescent="0.3">
      <c r="K373" s="338"/>
      <c r="L373" s="338"/>
      <c r="M373" s="338"/>
    </row>
    <row r="374" spans="11:13" s="148" customFormat="1" x14ac:dyDescent="0.3">
      <c r="K374" s="338"/>
      <c r="L374" s="338"/>
      <c r="M374" s="338"/>
    </row>
    <row r="375" spans="11:13" s="148" customFormat="1" x14ac:dyDescent="0.3">
      <c r="K375" s="338"/>
      <c r="L375" s="338"/>
      <c r="M375" s="338"/>
    </row>
    <row r="376" spans="11:13" s="148" customFormat="1" x14ac:dyDescent="0.3">
      <c r="K376" s="338"/>
      <c r="L376" s="338"/>
      <c r="M376" s="338"/>
    </row>
    <row r="377" spans="11:13" s="148" customFormat="1" x14ac:dyDescent="0.3">
      <c r="K377" s="338"/>
      <c r="L377" s="338"/>
      <c r="M377" s="338"/>
    </row>
    <row r="378" spans="11:13" s="148" customFormat="1" x14ac:dyDescent="0.3">
      <c r="K378" s="338"/>
      <c r="L378" s="338"/>
      <c r="M378" s="338"/>
    </row>
    <row r="379" spans="11:13" s="148" customFormat="1" x14ac:dyDescent="0.3">
      <c r="K379" s="338"/>
      <c r="L379" s="338"/>
      <c r="M379" s="338"/>
    </row>
    <row r="380" spans="11:13" s="148" customFormat="1" x14ac:dyDescent="0.3">
      <c r="K380" s="338"/>
      <c r="L380" s="338"/>
      <c r="M380" s="338"/>
    </row>
    <row r="381" spans="11:13" s="148" customFormat="1" x14ac:dyDescent="0.3">
      <c r="K381" s="338"/>
      <c r="L381" s="338"/>
      <c r="M381" s="338"/>
    </row>
    <row r="382" spans="11:13" s="148" customFormat="1" x14ac:dyDescent="0.3">
      <c r="K382" s="338"/>
      <c r="L382" s="338"/>
      <c r="M382" s="338"/>
    </row>
    <row r="383" spans="11:13" s="148" customFormat="1" x14ac:dyDescent="0.3">
      <c r="K383" s="338"/>
      <c r="L383" s="338"/>
      <c r="M383" s="338"/>
    </row>
    <row r="384" spans="11:13" s="148" customFormat="1" x14ac:dyDescent="0.3">
      <c r="K384" s="338"/>
      <c r="L384" s="338"/>
      <c r="M384" s="338"/>
    </row>
    <row r="385" spans="11:13" s="148" customFormat="1" x14ac:dyDescent="0.3">
      <c r="K385" s="338"/>
      <c r="L385" s="338"/>
      <c r="M385" s="338"/>
    </row>
    <row r="386" spans="11:13" s="148" customFormat="1" x14ac:dyDescent="0.3">
      <c r="K386" s="338"/>
      <c r="L386" s="338"/>
      <c r="M386" s="338"/>
    </row>
    <row r="387" spans="11:13" s="148" customFormat="1" x14ac:dyDescent="0.3">
      <c r="K387" s="338"/>
      <c r="L387" s="338"/>
      <c r="M387" s="338"/>
    </row>
    <row r="388" spans="11:13" s="148" customFormat="1" x14ac:dyDescent="0.3">
      <c r="K388" s="338"/>
      <c r="L388" s="338"/>
      <c r="M388" s="338"/>
    </row>
    <row r="389" spans="11:13" s="148" customFormat="1" x14ac:dyDescent="0.3">
      <c r="K389" s="338"/>
      <c r="L389" s="338"/>
      <c r="M389" s="338"/>
    </row>
    <row r="390" spans="11:13" s="148" customFormat="1" x14ac:dyDescent="0.3">
      <c r="K390" s="338"/>
      <c r="L390" s="338"/>
      <c r="M390" s="338"/>
    </row>
    <row r="391" spans="11:13" s="148" customFormat="1" x14ac:dyDescent="0.3">
      <c r="K391" s="338"/>
      <c r="L391" s="338"/>
      <c r="M391" s="338"/>
    </row>
    <row r="392" spans="11:13" s="148" customFormat="1" x14ac:dyDescent="0.3">
      <c r="K392" s="338"/>
      <c r="L392" s="338"/>
      <c r="M392" s="338"/>
    </row>
    <row r="393" spans="11:13" s="148" customFormat="1" x14ac:dyDescent="0.3">
      <c r="K393" s="338"/>
      <c r="L393" s="338"/>
      <c r="M393" s="338"/>
    </row>
    <row r="394" spans="11:13" s="148" customFormat="1" x14ac:dyDescent="0.3">
      <c r="K394" s="338"/>
      <c r="L394" s="338"/>
      <c r="M394" s="338"/>
    </row>
    <row r="395" spans="11:13" s="148" customFormat="1" x14ac:dyDescent="0.3">
      <c r="K395" s="338"/>
      <c r="L395" s="338"/>
      <c r="M395" s="338"/>
    </row>
    <row r="396" spans="11:13" s="148" customFormat="1" x14ac:dyDescent="0.3">
      <c r="K396" s="338"/>
      <c r="L396" s="338"/>
      <c r="M396" s="338"/>
    </row>
    <row r="397" spans="11:13" s="148" customFormat="1" x14ac:dyDescent="0.3">
      <c r="K397" s="338"/>
      <c r="L397" s="338"/>
      <c r="M397" s="338"/>
    </row>
    <row r="398" spans="11:13" s="148" customFormat="1" x14ac:dyDescent="0.3">
      <c r="K398" s="338"/>
      <c r="L398" s="338"/>
      <c r="M398" s="338"/>
    </row>
    <row r="399" spans="11:13" s="148" customFormat="1" x14ac:dyDescent="0.3">
      <c r="K399" s="338"/>
      <c r="L399" s="338"/>
      <c r="M399" s="338"/>
    </row>
    <row r="400" spans="11:13" s="148" customFormat="1" x14ac:dyDescent="0.3">
      <c r="K400" s="338"/>
      <c r="L400" s="338"/>
      <c r="M400" s="338"/>
    </row>
    <row r="401" spans="11:13" s="148" customFormat="1" x14ac:dyDescent="0.3">
      <c r="K401" s="338"/>
      <c r="L401" s="338"/>
      <c r="M401" s="338"/>
    </row>
    <row r="402" spans="11:13" s="148" customFormat="1" x14ac:dyDescent="0.3">
      <c r="K402" s="338"/>
      <c r="L402" s="338"/>
      <c r="M402" s="338"/>
    </row>
    <row r="403" spans="11:13" s="148" customFormat="1" x14ac:dyDescent="0.3">
      <c r="K403" s="338"/>
      <c r="L403" s="338"/>
      <c r="M403" s="338"/>
    </row>
    <row r="404" spans="11:13" s="148" customFormat="1" x14ac:dyDescent="0.3">
      <c r="K404" s="338"/>
      <c r="L404" s="338"/>
      <c r="M404" s="338"/>
    </row>
    <row r="405" spans="11:13" s="148" customFormat="1" x14ac:dyDescent="0.3">
      <c r="K405" s="338"/>
      <c r="L405" s="338"/>
      <c r="M405" s="338"/>
    </row>
    <row r="406" spans="11:13" s="148" customFormat="1" x14ac:dyDescent="0.3">
      <c r="K406" s="338"/>
      <c r="L406" s="338"/>
      <c r="M406" s="338"/>
    </row>
    <row r="407" spans="11:13" s="148" customFormat="1" x14ac:dyDescent="0.3">
      <c r="K407" s="338"/>
      <c r="L407" s="338"/>
      <c r="M407" s="338"/>
    </row>
    <row r="408" spans="11:13" s="148" customFormat="1" x14ac:dyDescent="0.3">
      <c r="K408" s="338"/>
      <c r="L408" s="338"/>
      <c r="M408" s="338"/>
    </row>
    <row r="409" spans="11:13" s="148" customFormat="1" x14ac:dyDescent="0.3">
      <c r="K409" s="338"/>
      <c r="L409" s="338"/>
      <c r="M409" s="338"/>
    </row>
    <row r="410" spans="11:13" s="148" customFormat="1" x14ac:dyDescent="0.3">
      <c r="K410" s="338"/>
      <c r="L410" s="338"/>
      <c r="M410" s="338"/>
    </row>
    <row r="411" spans="11:13" s="148" customFormat="1" x14ac:dyDescent="0.3">
      <c r="K411" s="338"/>
      <c r="L411" s="338"/>
      <c r="M411" s="338"/>
    </row>
    <row r="412" spans="11:13" s="148" customFormat="1" x14ac:dyDescent="0.3">
      <c r="K412" s="338"/>
      <c r="L412" s="338"/>
      <c r="M412" s="338"/>
    </row>
    <row r="413" spans="11:13" s="148" customFormat="1" x14ac:dyDescent="0.3">
      <c r="K413" s="338"/>
      <c r="L413" s="338"/>
      <c r="M413" s="338"/>
    </row>
    <row r="414" spans="11:13" s="148" customFormat="1" x14ac:dyDescent="0.3">
      <c r="K414" s="338"/>
      <c r="L414" s="338"/>
      <c r="M414" s="338"/>
    </row>
    <row r="415" spans="11:13" s="148" customFormat="1" x14ac:dyDescent="0.3">
      <c r="K415" s="338"/>
      <c r="L415" s="338"/>
      <c r="M415" s="338"/>
    </row>
    <row r="416" spans="11:13" s="148" customFormat="1" x14ac:dyDescent="0.3">
      <c r="K416" s="338"/>
      <c r="L416" s="338"/>
      <c r="M416" s="338"/>
    </row>
    <row r="417" spans="2:13" s="148" customFormat="1" x14ac:dyDescent="0.3">
      <c r="K417" s="338"/>
      <c r="L417" s="338"/>
      <c r="M417" s="338"/>
    </row>
    <row r="418" spans="2:13" s="148" customFormat="1" x14ac:dyDescent="0.3">
      <c r="K418" s="338"/>
      <c r="L418" s="338"/>
      <c r="M418" s="338"/>
    </row>
    <row r="419" spans="2:13" s="148" customFormat="1" x14ac:dyDescent="0.3">
      <c r="K419" s="338"/>
      <c r="L419" s="338"/>
      <c r="M419" s="338"/>
    </row>
    <row r="420" spans="2:13" s="148" customFormat="1" x14ac:dyDescent="0.3">
      <c r="K420" s="338"/>
      <c r="L420" s="338"/>
      <c r="M420" s="338"/>
    </row>
    <row r="421" spans="2:13" s="148" customFormat="1" x14ac:dyDescent="0.3">
      <c r="K421" s="338"/>
      <c r="L421" s="338"/>
      <c r="M421" s="338"/>
    </row>
    <row r="422" spans="2:13" s="148" customFormat="1" x14ac:dyDescent="0.3">
      <c r="K422" s="338"/>
      <c r="L422" s="338"/>
      <c r="M422" s="338"/>
    </row>
    <row r="423" spans="2:13" s="148" customFormat="1" x14ac:dyDescent="0.3">
      <c r="K423" s="338"/>
      <c r="L423" s="338"/>
      <c r="M423" s="338"/>
    </row>
    <row r="424" spans="2:13" s="148" customFormat="1" x14ac:dyDescent="0.3">
      <c r="K424" s="338"/>
      <c r="L424" s="338"/>
      <c r="M424" s="338"/>
    </row>
    <row r="425" spans="2:13" s="148" customFormat="1" x14ac:dyDescent="0.3">
      <c r="K425" s="338"/>
      <c r="L425" s="338"/>
      <c r="M425" s="338"/>
    </row>
    <row r="426" spans="2:13" s="148" customFormat="1" x14ac:dyDescent="0.3">
      <c r="K426" s="338"/>
      <c r="L426" s="338"/>
      <c r="M426" s="338"/>
    </row>
    <row r="427" spans="2:13" s="148" customFormat="1" x14ac:dyDescent="0.3">
      <c r="K427" s="338"/>
      <c r="L427" s="338"/>
      <c r="M427" s="338"/>
    </row>
    <row r="428" spans="2:13" s="148" customFormat="1" x14ac:dyDescent="0.3">
      <c r="K428" s="338"/>
      <c r="L428" s="338"/>
      <c r="M428" s="338"/>
    </row>
    <row r="429" spans="2:13" s="148" customFormat="1" x14ac:dyDescent="0.3">
      <c r="B429" s="149"/>
      <c r="C429" s="149"/>
      <c r="D429" s="149"/>
      <c r="E429" s="149"/>
      <c r="F429" s="149"/>
      <c r="G429" s="149"/>
      <c r="H429" s="149"/>
      <c r="I429" s="149"/>
      <c r="K429" s="338"/>
      <c r="L429" s="338"/>
      <c r="M429" s="338"/>
    </row>
    <row r="430" spans="2:13" s="148" customFormat="1" x14ac:dyDescent="0.3">
      <c r="B430" s="149"/>
      <c r="C430" s="149"/>
      <c r="D430" s="149"/>
      <c r="E430" s="149"/>
      <c r="F430" s="149"/>
      <c r="G430" s="149"/>
      <c r="H430" s="149"/>
      <c r="I430" s="149"/>
      <c r="K430" s="338"/>
      <c r="L430" s="338"/>
      <c r="M430" s="338"/>
    </row>
    <row r="431" spans="2:13" s="148" customFormat="1" x14ac:dyDescent="0.3">
      <c r="B431" s="149"/>
      <c r="C431" s="149"/>
      <c r="D431" s="149"/>
      <c r="E431" s="149"/>
      <c r="F431" s="149"/>
      <c r="G431" s="149"/>
      <c r="H431" s="149"/>
      <c r="I431" s="149"/>
      <c r="K431" s="338"/>
      <c r="L431" s="338"/>
      <c r="M431" s="338"/>
    </row>
    <row r="432" spans="2:13" s="148" customFormat="1" x14ac:dyDescent="0.3">
      <c r="B432" s="149"/>
      <c r="C432" s="149"/>
      <c r="D432" s="149"/>
      <c r="E432" s="149"/>
      <c r="F432" s="149"/>
      <c r="G432" s="149"/>
      <c r="H432" s="149"/>
      <c r="I432" s="149"/>
      <c r="K432" s="338"/>
      <c r="L432" s="338"/>
      <c r="M432" s="338"/>
    </row>
    <row r="433" spans="2:13" s="148" customFormat="1" x14ac:dyDescent="0.3">
      <c r="B433" s="149"/>
      <c r="C433" s="149"/>
      <c r="D433" s="149"/>
      <c r="E433" s="149"/>
      <c r="F433" s="149"/>
      <c r="G433" s="149"/>
      <c r="H433" s="149"/>
      <c r="I433" s="149"/>
      <c r="K433" s="338"/>
      <c r="L433" s="338"/>
      <c r="M433" s="338"/>
    </row>
    <row r="434" spans="2:13" s="148" customFormat="1" x14ac:dyDescent="0.3">
      <c r="B434" s="149"/>
      <c r="C434" s="149"/>
      <c r="D434" s="149"/>
      <c r="E434" s="149"/>
      <c r="F434" s="149"/>
      <c r="G434" s="149"/>
      <c r="H434" s="149"/>
      <c r="I434" s="149"/>
      <c r="K434" s="338"/>
      <c r="L434" s="338"/>
      <c r="M434" s="338"/>
    </row>
    <row r="435" spans="2:13" s="148" customFormat="1" x14ac:dyDescent="0.3">
      <c r="B435" s="149"/>
      <c r="C435" s="149"/>
      <c r="D435" s="149"/>
      <c r="E435" s="149"/>
      <c r="F435" s="149"/>
      <c r="G435" s="149"/>
      <c r="H435" s="149"/>
      <c r="I435" s="149"/>
      <c r="K435" s="338"/>
      <c r="L435" s="338"/>
      <c r="M435" s="338"/>
    </row>
    <row r="436" spans="2:13" s="148" customFormat="1" x14ac:dyDescent="0.3">
      <c r="B436" s="149"/>
      <c r="C436" s="149"/>
      <c r="D436" s="149"/>
      <c r="E436" s="149"/>
      <c r="F436" s="149"/>
      <c r="G436" s="149"/>
      <c r="H436" s="149"/>
      <c r="I436" s="149"/>
      <c r="K436" s="338"/>
      <c r="L436" s="338"/>
      <c r="M436" s="338"/>
    </row>
    <row r="437" spans="2:13" s="148" customFormat="1" x14ac:dyDescent="0.3">
      <c r="B437" s="149"/>
      <c r="C437" s="149"/>
      <c r="D437" s="149"/>
      <c r="E437" s="149"/>
      <c r="F437" s="149"/>
      <c r="G437" s="149"/>
      <c r="H437" s="149"/>
      <c r="I437" s="149"/>
      <c r="K437" s="338"/>
      <c r="L437" s="338"/>
      <c r="M437" s="338"/>
    </row>
    <row r="438" spans="2:13" s="148" customFormat="1" x14ac:dyDescent="0.3">
      <c r="B438" s="149"/>
      <c r="C438" s="149"/>
      <c r="D438" s="149"/>
      <c r="E438" s="149"/>
      <c r="F438" s="149"/>
      <c r="G438" s="149"/>
      <c r="H438" s="149"/>
      <c r="I438" s="149"/>
      <c r="K438" s="338"/>
      <c r="L438" s="338"/>
      <c r="M438" s="338"/>
    </row>
    <row r="439" spans="2:13" s="148" customFormat="1" x14ac:dyDescent="0.3">
      <c r="B439" s="149"/>
      <c r="C439" s="149"/>
      <c r="D439" s="149"/>
      <c r="E439" s="149"/>
      <c r="F439" s="149"/>
      <c r="G439" s="149"/>
      <c r="H439" s="149"/>
      <c r="I439" s="149"/>
      <c r="K439" s="338"/>
      <c r="L439" s="338"/>
      <c r="M439" s="338"/>
    </row>
    <row r="440" spans="2:13" s="148" customFormat="1" x14ac:dyDescent="0.3">
      <c r="B440" s="149"/>
      <c r="C440" s="149"/>
      <c r="D440" s="149"/>
      <c r="E440" s="149"/>
      <c r="F440" s="149"/>
      <c r="G440" s="149"/>
      <c r="H440" s="149"/>
      <c r="I440" s="149"/>
      <c r="K440" s="338"/>
      <c r="L440" s="338"/>
      <c r="M440" s="338"/>
    </row>
    <row r="441" spans="2:13" s="148" customFormat="1" x14ac:dyDescent="0.3">
      <c r="B441" s="149"/>
      <c r="C441" s="149"/>
      <c r="D441" s="149"/>
      <c r="E441" s="149"/>
      <c r="F441" s="149"/>
      <c r="G441" s="149"/>
      <c r="H441" s="149"/>
      <c r="I441" s="149"/>
      <c r="K441" s="338"/>
      <c r="L441" s="338"/>
      <c r="M441" s="338"/>
    </row>
    <row r="442" spans="2:13" s="148" customFormat="1" x14ac:dyDescent="0.3">
      <c r="B442" s="149"/>
      <c r="C442" s="149"/>
      <c r="D442" s="149"/>
      <c r="E442" s="149"/>
      <c r="F442" s="149"/>
      <c r="G442" s="149"/>
      <c r="H442" s="149"/>
      <c r="I442" s="149"/>
      <c r="K442" s="338"/>
      <c r="L442" s="338"/>
      <c r="M442" s="338"/>
    </row>
    <row r="443" spans="2:13" s="148" customFormat="1" x14ac:dyDescent="0.3">
      <c r="B443" s="149"/>
      <c r="C443" s="149"/>
      <c r="D443" s="149"/>
      <c r="E443" s="149"/>
      <c r="F443" s="149"/>
      <c r="G443" s="149"/>
      <c r="H443" s="149"/>
      <c r="I443" s="149"/>
      <c r="K443" s="338"/>
      <c r="L443" s="338"/>
      <c r="M443" s="338"/>
    </row>
    <row r="444" spans="2:13" s="148" customFormat="1" x14ac:dyDescent="0.3">
      <c r="B444" s="149"/>
      <c r="C444" s="149"/>
      <c r="D444" s="149"/>
      <c r="E444" s="149"/>
      <c r="F444" s="149"/>
      <c r="G444" s="149"/>
      <c r="H444" s="149"/>
      <c r="I444" s="149"/>
      <c r="K444" s="338"/>
      <c r="L444" s="338"/>
      <c r="M444" s="338"/>
    </row>
    <row r="445" spans="2:13" s="148" customFormat="1" x14ac:dyDescent="0.3">
      <c r="B445" s="149"/>
      <c r="C445" s="149"/>
      <c r="D445" s="149"/>
      <c r="E445" s="149"/>
      <c r="F445" s="149"/>
      <c r="G445" s="149"/>
      <c r="H445" s="149"/>
      <c r="I445" s="149"/>
      <c r="K445" s="338"/>
      <c r="L445" s="338"/>
      <c r="M445" s="338"/>
    </row>
    <row r="446" spans="2:13" s="148" customFormat="1" x14ac:dyDescent="0.3">
      <c r="B446" s="149"/>
      <c r="C446" s="149"/>
      <c r="D446" s="149"/>
      <c r="E446" s="149"/>
      <c r="F446" s="149"/>
      <c r="G446" s="149"/>
      <c r="H446" s="149"/>
      <c r="I446" s="149"/>
      <c r="K446" s="338"/>
      <c r="L446" s="338"/>
      <c r="M446" s="338"/>
    </row>
    <row r="447" spans="2:13" s="148" customFormat="1" x14ac:dyDescent="0.3">
      <c r="B447" s="149"/>
      <c r="C447" s="149"/>
      <c r="D447" s="149"/>
      <c r="E447" s="149"/>
      <c r="F447" s="149"/>
      <c r="G447" s="149"/>
      <c r="H447" s="149"/>
      <c r="I447" s="149"/>
      <c r="K447" s="338"/>
      <c r="L447" s="338"/>
      <c r="M447" s="338"/>
    </row>
    <row r="448" spans="2:13" s="148" customFormat="1" x14ac:dyDescent="0.3">
      <c r="B448" s="149"/>
      <c r="C448" s="149"/>
      <c r="D448" s="149"/>
      <c r="E448" s="149"/>
      <c r="F448" s="149"/>
      <c r="G448" s="149"/>
      <c r="H448" s="149"/>
      <c r="I448" s="149"/>
      <c r="K448" s="338"/>
      <c r="L448" s="338"/>
      <c r="M448" s="338"/>
    </row>
    <row r="449" spans="2:13" s="148" customFormat="1" x14ac:dyDescent="0.3">
      <c r="B449" s="149"/>
      <c r="C449" s="149"/>
      <c r="D449" s="149"/>
      <c r="E449" s="149"/>
      <c r="F449" s="149"/>
      <c r="G449" s="149"/>
      <c r="H449" s="149"/>
      <c r="I449" s="149"/>
      <c r="K449" s="338"/>
      <c r="L449" s="338"/>
      <c r="M449" s="338"/>
    </row>
    <row r="450" spans="2:13" s="148" customFormat="1" x14ac:dyDescent="0.3">
      <c r="B450" s="149"/>
      <c r="C450" s="149"/>
      <c r="D450" s="149"/>
      <c r="E450" s="149"/>
      <c r="F450" s="149"/>
      <c r="G450" s="149"/>
      <c r="H450" s="149"/>
      <c r="I450" s="149"/>
      <c r="K450" s="338"/>
      <c r="L450" s="338"/>
      <c r="M450" s="338"/>
    </row>
    <row r="451" spans="2:13" s="148" customFormat="1" x14ac:dyDescent="0.3">
      <c r="B451" s="149"/>
      <c r="C451" s="149"/>
      <c r="D451" s="149"/>
      <c r="E451" s="149"/>
      <c r="F451" s="149"/>
      <c r="G451" s="149"/>
      <c r="H451" s="149"/>
      <c r="I451" s="149"/>
      <c r="K451" s="338"/>
      <c r="L451" s="338"/>
      <c r="M451" s="338"/>
    </row>
    <row r="452" spans="2:13" s="148" customFormat="1" x14ac:dyDescent="0.3">
      <c r="B452" s="149"/>
      <c r="C452" s="149"/>
      <c r="D452" s="149"/>
      <c r="E452" s="149"/>
      <c r="F452" s="149"/>
      <c r="G452" s="149"/>
      <c r="H452" s="149"/>
      <c r="I452" s="149"/>
      <c r="K452" s="338"/>
      <c r="L452" s="338"/>
      <c r="M452" s="338"/>
    </row>
    <row r="453" spans="2:13" s="148" customFormat="1" x14ac:dyDescent="0.3">
      <c r="B453" s="149"/>
      <c r="C453" s="149"/>
      <c r="D453" s="149"/>
      <c r="E453" s="149"/>
      <c r="F453" s="149"/>
      <c r="G453" s="149"/>
      <c r="H453" s="149"/>
      <c r="I453" s="149"/>
      <c r="K453" s="338"/>
      <c r="L453" s="338"/>
      <c r="M453" s="338"/>
    </row>
    <row r="454" spans="2:13" s="148" customFormat="1" x14ac:dyDescent="0.3">
      <c r="B454" s="149"/>
      <c r="C454" s="149"/>
      <c r="D454" s="149"/>
      <c r="E454" s="149"/>
      <c r="F454" s="149"/>
      <c r="G454" s="149"/>
      <c r="H454" s="149"/>
      <c r="I454" s="149"/>
      <c r="K454" s="338"/>
      <c r="L454" s="338"/>
      <c r="M454" s="338"/>
    </row>
    <row r="455" spans="2:13" s="148" customFormat="1" x14ac:dyDescent="0.3">
      <c r="B455" s="149"/>
      <c r="C455" s="149"/>
      <c r="D455" s="149"/>
      <c r="E455" s="149"/>
      <c r="F455" s="149"/>
      <c r="G455" s="149"/>
      <c r="H455" s="149"/>
      <c r="I455" s="149"/>
      <c r="K455" s="338"/>
      <c r="L455" s="338"/>
      <c r="M455" s="338"/>
    </row>
    <row r="456" spans="2:13" s="148" customFormat="1" x14ac:dyDescent="0.3">
      <c r="B456" s="149"/>
      <c r="C456" s="149"/>
      <c r="D456" s="149"/>
      <c r="E456" s="149"/>
      <c r="F456" s="149"/>
      <c r="G456" s="149"/>
      <c r="H456" s="149"/>
      <c r="I456" s="149"/>
      <c r="K456" s="338"/>
      <c r="L456" s="338"/>
      <c r="M456" s="338"/>
    </row>
    <row r="457" spans="2:13" s="148" customFormat="1" x14ac:dyDescent="0.3">
      <c r="B457" s="149"/>
      <c r="C457" s="149"/>
      <c r="D457" s="149"/>
      <c r="E457" s="149"/>
      <c r="F457" s="149"/>
      <c r="G457" s="149"/>
      <c r="H457" s="149"/>
      <c r="I457" s="149"/>
      <c r="K457" s="338"/>
      <c r="L457" s="338"/>
      <c r="M457" s="338"/>
    </row>
    <row r="458" spans="2:13" s="148" customFormat="1" x14ac:dyDescent="0.3">
      <c r="B458" s="149"/>
      <c r="C458" s="149"/>
      <c r="D458" s="149"/>
      <c r="E458" s="149"/>
      <c r="F458" s="149"/>
      <c r="G458" s="149"/>
      <c r="H458" s="149"/>
      <c r="I458" s="149"/>
      <c r="K458" s="338"/>
      <c r="L458" s="338"/>
      <c r="M458" s="338"/>
    </row>
    <row r="459" spans="2:13" s="148" customFormat="1" x14ac:dyDescent="0.3">
      <c r="B459" s="149"/>
      <c r="C459" s="149"/>
      <c r="D459" s="149"/>
      <c r="E459" s="149"/>
      <c r="F459" s="149"/>
      <c r="G459" s="149"/>
      <c r="H459" s="149"/>
      <c r="I459" s="149"/>
      <c r="K459" s="338"/>
      <c r="L459" s="338"/>
      <c r="M459" s="338"/>
    </row>
    <row r="460" spans="2:13" s="148" customFormat="1" x14ac:dyDescent="0.3">
      <c r="B460" s="149"/>
      <c r="C460" s="149"/>
      <c r="D460" s="149"/>
      <c r="E460" s="149"/>
      <c r="F460" s="149"/>
      <c r="G460" s="149"/>
      <c r="H460" s="149"/>
      <c r="I460" s="149"/>
      <c r="K460" s="338"/>
      <c r="L460" s="338"/>
      <c r="M460" s="338"/>
    </row>
    <row r="461" spans="2:13" s="148" customFormat="1" x14ac:dyDescent="0.3">
      <c r="B461" s="149"/>
      <c r="C461" s="149"/>
      <c r="D461" s="149"/>
      <c r="E461" s="149"/>
      <c r="F461" s="149"/>
      <c r="G461" s="149"/>
      <c r="H461" s="149"/>
      <c r="I461" s="149"/>
      <c r="K461" s="338"/>
      <c r="L461" s="338"/>
      <c r="M461" s="338"/>
    </row>
    <row r="462" spans="2:13" s="148" customFormat="1" x14ac:dyDescent="0.3">
      <c r="B462" s="149"/>
      <c r="C462" s="149"/>
      <c r="D462" s="149"/>
      <c r="E462" s="149"/>
      <c r="F462" s="149"/>
      <c r="G462" s="149"/>
      <c r="H462" s="149"/>
      <c r="I462" s="149"/>
      <c r="K462" s="338"/>
      <c r="L462" s="338"/>
      <c r="M462" s="338"/>
    </row>
    <row r="463" spans="2:13" s="148" customFormat="1" x14ac:dyDescent="0.3">
      <c r="B463" s="149"/>
      <c r="C463" s="149"/>
      <c r="D463" s="149"/>
      <c r="E463" s="149"/>
      <c r="F463" s="149"/>
      <c r="G463" s="149"/>
      <c r="H463" s="149"/>
      <c r="I463" s="149"/>
      <c r="K463" s="338"/>
      <c r="L463" s="338"/>
      <c r="M463" s="338"/>
    </row>
    <row r="464" spans="2:13" s="148" customFormat="1" x14ac:dyDescent="0.3">
      <c r="B464" s="149"/>
      <c r="C464" s="149"/>
      <c r="D464" s="149"/>
      <c r="E464" s="149"/>
      <c r="F464" s="149"/>
      <c r="G464" s="149"/>
      <c r="H464" s="149"/>
      <c r="I464" s="149"/>
      <c r="K464" s="338"/>
      <c r="L464" s="338"/>
      <c r="M464" s="338"/>
    </row>
    <row r="465" spans="1:13" s="148" customFormat="1" x14ac:dyDescent="0.3">
      <c r="B465" s="149"/>
      <c r="C465" s="149"/>
      <c r="D465" s="149"/>
      <c r="E465" s="149"/>
      <c r="F465" s="149"/>
      <c r="G465" s="149"/>
      <c r="H465" s="149"/>
      <c r="I465" s="149"/>
      <c r="K465" s="338"/>
      <c r="L465" s="338"/>
      <c r="M465" s="338"/>
    </row>
    <row r="466" spans="1:13" s="148" customFormat="1" x14ac:dyDescent="0.3">
      <c r="B466" s="149"/>
      <c r="C466" s="149"/>
      <c r="D466" s="149"/>
      <c r="E466" s="149"/>
      <c r="F466" s="149"/>
      <c r="G466" s="149"/>
      <c r="H466" s="149"/>
      <c r="I466" s="149"/>
      <c r="K466" s="338"/>
      <c r="L466" s="338"/>
      <c r="M466" s="338"/>
    </row>
    <row r="467" spans="1:13" s="148" customFormat="1" x14ac:dyDescent="0.3">
      <c r="B467" s="149"/>
      <c r="C467" s="149"/>
      <c r="D467" s="149"/>
      <c r="E467" s="149"/>
      <c r="F467" s="149"/>
      <c r="G467" s="149"/>
      <c r="H467" s="149"/>
      <c r="I467" s="149"/>
      <c r="K467" s="338"/>
      <c r="L467" s="338"/>
      <c r="M467" s="338"/>
    </row>
    <row r="468" spans="1:13" s="148" customFormat="1" x14ac:dyDescent="0.3">
      <c r="B468" s="149"/>
      <c r="C468" s="149"/>
      <c r="D468" s="149"/>
      <c r="E468" s="149"/>
      <c r="F468" s="149"/>
      <c r="G468" s="149"/>
      <c r="H468" s="149"/>
      <c r="I468" s="149"/>
      <c r="K468" s="338"/>
      <c r="L468" s="338"/>
      <c r="M468" s="338"/>
    </row>
    <row r="469" spans="1:13" s="148" customFormat="1" x14ac:dyDescent="0.3">
      <c r="B469" s="149"/>
      <c r="C469" s="149"/>
      <c r="D469" s="149"/>
      <c r="E469" s="149"/>
      <c r="F469" s="149"/>
      <c r="G469" s="149"/>
      <c r="H469" s="149"/>
      <c r="I469" s="149"/>
      <c r="K469" s="338"/>
      <c r="L469" s="338"/>
      <c r="M469" s="338"/>
    </row>
    <row r="470" spans="1:13" s="148" customFormat="1" x14ac:dyDescent="0.3">
      <c r="B470" s="149"/>
      <c r="C470" s="149"/>
      <c r="D470" s="149"/>
      <c r="E470" s="149"/>
      <c r="F470" s="149"/>
      <c r="G470" s="149"/>
      <c r="H470" s="149"/>
      <c r="I470" s="149"/>
      <c r="K470" s="338"/>
      <c r="L470" s="338"/>
      <c r="M470" s="338"/>
    </row>
    <row r="471" spans="1:13" s="148" customFormat="1" x14ac:dyDescent="0.3">
      <c r="B471" s="149"/>
      <c r="C471" s="149"/>
      <c r="D471" s="149"/>
      <c r="E471" s="149"/>
      <c r="F471" s="149"/>
      <c r="G471" s="149"/>
      <c r="H471" s="149"/>
      <c r="I471" s="149"/>
      <c r="K471" s="338"/>
      <c r="L471" s="338"/>
      <c r="M471" s="338"/>
    </row>
    <row r="472" spans="1:13" s="148" customFormat="1" x14ac:dyDescent="0.3">
      <c r="B472" s="149"/>
      <c r="C472" s="149"/>
      <c r="D472" s="149"/>
      <c r="E472" s="149"/>
      <c r="F472" s="149"/>
      <c r="G472" s="149"/>
      <c r="H472" s="149"/>
      <c r="I472" s="149"/>
      <c r="K472" s="338"/>
      <c r="L472" s="338"/>
      <c r="M472" s="338"/>
    </row>
    <row r="473" spans="1:13" s="148" customFormat="1" x14ac:dyDescent="0.3">
      <c r="A473" s="149"/>
      <c r="B473" s="149"/>
      <c r="C473" s="149"/>
      <c r="D473" s="149"/>
      <c r="E473" s="149"/>
      <c r="F473" s="149"/>
      <c r="G473" s="149"/>
      <c r="H473" s="149"/>
      <c r="I473" s="149"/>
      <c r="K473" s="338"/>
      <c r="L473" s="338"/>
      <c r="M473" s="338"/>
    </row>
    <row r="474" spans="1:13" s="148" customFormat="1" x14ac:dyDescent="0.3">
      <c r="A474" s="149"/>
      <c r="B474" s="149"/>
      <c r="C474" s="149"/>
      <c r="D474" s="149"/>
      <c r="E474" s="149"/>
      <c r="F474" s="149"/>
      <c r="G474" s="149"/>
      <c r="H474" s="149"/>
      <c r="I474" s="149"/>
      <c r="K474" s="338"/>
      <c r="L474" s="338"/>
      <c r="M474" s="338"/>
    </row>
    <row r="475" spans="1:13" s="148" customFormat="1" x14ac:dyDescent="0.3">
      <c r="A475" s="149"/>
      <c r="B475" s="149"/>
      <c r="C475" s="149"/>
      <c r="D475" s="149"/>
      <c r="E475" s="149"/>
      <c r="F475" s="149"/>
      <c r="G475" s="149"/>
      <c r="H475" s="149"/>
      <c r="I475" s="149"/>
      <c r="K475" s="338"/>
      <c r="L475" s="338"/>
      <c r="M475" s="338"/>
    </row>
    <row r="476" spans="1:13" s="148" customFormat="1" x14ac:dyDescent="0.3">
      <c r="A476" s="149"/>
      <c r="B476" s="149"/>
      <c r="C476" s="149"/>
      <c r="D476" s="149"/>
      <c r="E476" s="149"/>
      <c r="F476" s="149"/>
      <c r="G476" s="149"/>
      <c r="H476" s="149"/>
      <c r="I476" s="149"/>
      <c r="K476" s="338"/>
      <c r="L476" s="338"/>
      <c r="M476" s="338"/>
    </row>
    <row r="477" spans="1:13" s="148" customFormat="1" x14ac:dyDescent="0.3">
      <c r="A477" s="149"/>
      <c r="B477" s="149"/>
      <c r="C477" s="149"/>
      <c r="D477" s="149"/>
      <c r="E477" s="149"/>
      <c r="F477" s="149"/>
      <c r="G477" s="149"/>
      <c r="H477" s="149"/>
      <c r="I477" s="149"/>
      <c r="K477" s="338"/>
      <c r="L477" s="338"/>
      <c r="M477" s="338"/>
    </row>
    <row r="478" spans="1:13" s="148" customFormat="1" x14ac:dyDescent="0.3">
      <c r="A478" s="149"/>
      <c r="B478" s="149"/>
      <c r="C478" s="149"/>
      <c r="D478" s="149"/>
      <c r="E478" s="149"/>
      <c r="F478" s="149"/>
      <c r="G478" s="149"/>
      <c r="H478" s="149"/>
      <c r="I478" s="149"/>
      <c r="K478" s="338"/>
      <c r="L478" s="338"/>
      <c r="M478" s="338"/>
    </row>
    <row r="479" spans="1:13" s="148" customFormat="1" x14ac:dyDescent="0.3">
      <c r="A479" s="149"/>
      <c r="B479" s="149"/>
      <c r="C479" s="149"/>
      <c r="D479" s="149"/>
      <c r="E479" s="149"/>
      <c r="F479" s="149"/>
      <c r="G479" s="149"/>
      <c r="H479" s="149"/>
      <c r="I479" s="149"/>
      <c r="K479" s="338"/>
      <c r="L479" s="338"/>
      <c r="M479" s="338"/>
    </row>
    <row r="480" spans="1:13" s="148" customFormat="1" x14ac:dyDescent="0.3">
      <c r="A480" s="149"/>
      <c r="B480" s="149"/>
      <c r="C480" s="149"/>
      <c r="D480" s="149"/>
      <c r="E480" s="149"/>
      <c r="F480" s="149"/>
      <c r="G480" s="149"/>
      <c r="H480" s="149"/>
      <c r="I480" s="149"/>
      <c r="K480" s="338"/>
      <c r="L480" s="338"/>
      <c r="M480" s="338"/>
    </row>
    <row r="481" spans="1:13" s="148" customFormat="1" x14ac:dyDescent="0.3">
      <c r="A481" s="149"/>
      <c r="B481" s="149"/>
      <c r="C481" s="149"/>
      <c r="D481" s="149"/>
      <c r="E481" s="149"/>
      <c r="F481" s="149"/>
      <c r="G481" s="149"/>
      <c r="H481" s="149"/>
      <c r="I481" s="149"/>
      <c r="K481" s="338"/>
      <c r="L481" s="338"/>
      <c r="M481" s="338"/>
    </row>
  </sheetData>
  <sheetProtection algorithmName="SHA-512" hashValue="yyfV2d3uOLG1Jyj26oIZ/BsIxnUYDXZcTSO3m/NY3jSPkI6sJHuObr3Ty9L93mxKRuW0K+DSCX1bDXYXkIdddg==" saltValue="2C3zkYSHn18HIcg9ApaXzA==" spinCount="100000" sheet="1" objects="1" scenarios="1"/>
  <mergeCells count="16">
    <mergeCell ref="P8:Q8"/>
    <mergeCell ref="J1:P1"/>
    <mergeCell ref="J2:P2"/>
    <mergeCell ref="C16:H16"/>
    <mergeCell ref="E1:F1"/>
    <mergeCell ref="H1:I1"/>
    <mergeCell ref="A1:D1"/>
    <mergeCell ref="B12:D12"/>
    <mergeCell ref="B13:D13"/>
    <mergeCell ref="E13:H13"/>
    <mergeCell ref="B14:D14"/>
    <mergeCell ref="E14:H14"/>
    <mergeCell ref="B7:C7"/>
    <mergeCell ref="B8:C8"/>
    <mergeCell ref="B9:C9"/>
    <mergeCell ref="B10:C10"/>
  </mergeCells>
  <conditionalFormatting sqref="E8:E10">
    <cfRule type="expression" dxfId="20" priority="1">
      <formula>$I$4=$H$7</formula>
    </cfRule>
  </conditionalFormatting>
  <conditionalFormatting sqref="F8:F10 I8:I10">
    <cfRule type="containsText" dxfId="19" priority="2" operator="containsText" text="Abbreviato">
      <formula>NOT(ISERROR(SEARCH("Abbreviato",F8)))</formula>
    </cfRule>
    <cfRule type="containsText" dxfId="18" priority="4" operator="containsText" text="Micro">
      <formula>NOT(ISERROR(SEARCH("Micro",F8)))</formula>
    </cfRule>
  </conditionalFormatting>
  <dataValidations count="1">
    <dataValidation type="list" allowBlank="1" showInputMessage="1" showErrorMessage="1" prompt="0 = No_x000a_1 = Si" sqref="R8" xr:uid="{B136D11F-06C5-4AF7-B4D5-068CEDA18A0E}">
      <formula1>"0,1"</formula1>
    </dataValidation>
  </dataValidations>
  <printOptions horizontalCentered="1"/>
  <pageMargins left="0.31496062992125984" right="0.31496062992125984" top="0.74803149606299213" bottom="0.74803149606299213" header="0.31496062992125984" footer="0.31496062992125984"/>
  <pageSetup paperSize="9" scale="80" orientation="landscape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2B615CB-BDB5-43B2-8560-4A003AC69850}">
            <xm:f>'Dati generali'!$C$5&lt;3</xm:f>
            <x14:dxf>
              <fill>
                <patternFill>
                  <bgColor rgb="FFFF0000"/>
                </patternFill>
              </fill>
            </x14:dxf>
          </x14:cfRule>
          <xm:sqref>H1:I1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83CD-441A-47AA-B37A-6941D7457213}">
  <sheetPr>
    <tabColor theme="6" tint="0.59999389629810485"/>
  </sheetPr>
  <dimension ref="A1:I91"/>
  <sheetViews>
    <sheetView showGridLines="0" zoomScale="90" zoomScaleNormal="90" workbookViewId="0">
      <selection activeCell="A2" sqref="A2"/>
    </sheetView>
  </sheetViews>
  <sheetFormatPr defaultRowHeight="14.4" x14ac:dyDescent="0.3"/>
  <cols>
    <col min="1" max="1" width="27.44140625" customWidth="1"/>
    <col min="2" max="2" width="22.21875" customWidth="1"/>
    <col min="3" max="3" width="2.5546875" customWidth="1"/>
    <col min="4" max="4" width="11.109375" customWidth="1"/>
    <col min="5" max="5" width="2" customWidth="1"/>
    <col min="6" max="6" width="11.109375" customWidth="1"/>
    <col min="7" max="7" width="9.77734375" customWidth="1"/>
    <col min="8" max="8" width="12.44140625" customWidth="1"/>
    <col min="9" max="9" width="2.109375" customWidth="1"/>
  </cols>
  <sheetData>
    <row r="1" spans="1:9" ht="15" thickBot="1" x14ac:dyDescent="0.35">
      <c r="A1" s="524" t="s">
        <v>263</v>
      </c>
      <c r="B1" s="525"/>
      <c r="C1" s="525"/>
      <c r="D1" s="525"/>
      <c r="E1" s="525"/>
      <c r="F1" s="526"/>
      <c r="G1" s="14"/>
      <c r="H1" s="14"/>
      <c r="I1" s="14"/>
    </row>
    <row r="2" spans="1:9" x14ac:dyDescent="0.3">
      <c r="A2" s="14"/>
      <c r="B2" s="14"/>
      <c r="C2" s="14"/>
      <c r="D2" s="14"/>
      <c r="E2" s="14"/>
      <c r="F2" s="14"/>
      <c r="G2" s="14"/>
      <c r="H2" s="14"/>
      <c r="I2" s="14"/>
    </row>
    <row r="3" spans="1:9" x14ac:dyDescent="0.3">
      <c r="A3" s="534" t="s">
        <v>267</v>
      </c>
      <c r="B3" s="535"/>
      <c r="C3" s="536"/>
      <c r="D3" s="14"/>
      <c r="E3" s="14"/>
      <c r="F3" s="14"/>
      <c r="G3" s="14"/>
      <c r="H3" s="14"/>
      <c r="I3" s="14"/>
    </row>
    <row r="4" spans="1:9" x14ac:dyDescent="0.3">
      <c r="A4" s="538" t="s">
        <v>208</v>
      </c>
      <c r="B4" s="538"/>
      <c r="C4" s="538"/>
      <c r="D4" s="538"/>
      <c r="E4" s="538"/>
      <c r="F4" s="538"/>
      <c r="G4" s="538"/>
      <c r="H4" s="538"/>
      <c r="I4" s="14"/>
    </row>
    <row r="5" spans="1:9" x14ac:dyDescent="0.3">
      <c r="A5" s="538" t="s">
        <v>264</v>
      </c>
      <c r="B5" s="538"/>
      <c r="C5" s="538"/>
      <c r="D5" s="538"/>
      <c r="E5" s="538"/>
      <c r="F5" s="538"/>
      <c r="G5" s="538"/>
      <c r="H5" s="538"/>
      <c r="I5" s="14"/>
    </row>
    <row r="6" spans="1:9" x14ac:dyDescent="0.3">
      <c r="A6" s="538" t="s">
        <v>265</v>
      </c>
      <c r="B6" s="538"/>
      <c r="C6" s="538"/>
      <c r="D6" s="538"/>
      <c r="E6" s="538"/>
      <c r="F6" s="538"/>
      <c r="G6" s="538"/>
      <c r="H6" s="538"/>
      <c r="I6" s="14"/>
    </row>
    <row r="7" spans="1:9" x14ac:dyDescent="0.3">
      <c r="A7" s="538" t="s">
        <v>209</v>
      </c>
      <c r="B7" s="538"/>
      <c r="C7" s="538"/>
      <c r="D7" s="538"/>
      <c r="E7" s="538"/>
      <c r="F7" s="538"/>
      <c r="G7" s="538"/>
      <c r="H7" s="538"/>
      <c r="I7" s="14"/>
    </row>
    <row r="8" spans="1:9" x14ac:dyDescent="0.3">
      <c r="A8" s="539" t="s">
        <v>266</v>
      </c>
      <c r="B8" s="539"/>
      <c r="C8" s="539"/>
      <c r="D8" s="539"/>
      <c r="E8" s="539"/>
      <c r="F8" s="539"/>
      <c r="G8" s="539"/>
      <c r="H8" s="539"/>
      <c r="I8" s="14"/>
    </row>
    <row r="9" spans="1:9" ht="9.6" customHeight="1" thickBot="1" x14ac:dyDescent="0.35">
      <c r="A9" s="14"/>
      <c r="B9" s="14"/>
      <c r="C9" s="14"/>
      <c r="D9" s="14"/>
      <c r="E9" s="14"/>
      <c r="F9" s="14"/>
      <c r="G9" s="14"/>
      <c r="H9" s="14"/>
      <c r="I9" s="14"/>
    </row>
    <row r="10" spans="1:9" ht="15" thickBot="1" x14ac:dyDescent="0.35">
      <c r="A10" s="268" t="s">
        <v>199</v>
      </c>
      <c r="B10" s="269" t="s">
        <v>200</v>
      </c>
      <c r="C10" s="275"/>
      <c r="D10" s="276">
        <f>'Dati generali'!E3-1</f>
        <v>2021</v>
      </c>
      <c r="E10" s="274"/>
      <c r="F10" s="285">
        <f>D10+1</f>
        <v>2022</v>
      </c>
      <c r="G10" s="14"/>
      <c r="H10" s="14"/>
      <c r="I10" s="14"/>
    </row>
    <row r="11" spans="1:9" ht="14.4" customHeight="1" x14ac:dyDescent="0.3">
      <c r="A11" s="101" t="s">
        <v>309</v>
      </c>
      <c r="B11" s="319" t="s">
        <v>310</v>
      </c>
      <c r="C11" s="277" t="s">
        <v>280</v>
      </c>
      <c r="D11" s="278">
        <v>50</v>
      </c>
      <c r="E11" s="277" t="s">
        <v>280</v>
      </c>
      <c r="F11" s="283">
        <v>50</v>
      </c>
      <c r="G11" s="14"/>
      <c r="H11" s="14"/>
      <c r="I11" s="14"/>
    </row>
    <row r="12" spans="1:9" x14ac:dyDescent="0.3">
      <c r="A12" s="102" t="s">
        <v>203</v>
      </c>
      <c r="B12" s="529" t="s">
        <v>207</v>
      </c>
      <c r="C12" s="281" t="s">
        <v>280</v>
      </c>
      <c r="D12" s="282">
        <v>4400000</v>
      </c>
      <c r="E12" s="281" t="s">
        <v>280</v>
      </c>
      <c r="F12" s="284">
        <v>4400000</v>
      </c>
      <c r="G12" s="14"/>
      <c r="H12" s="14"/>
      <c r="I12" s="14"/>
    </row>
    <row r="13" spans="1:9" x14ac:dyDescent="0.3">
      <c r="A13" s="102" t="s">
        <v>204</v>
      </c>
      <c r="B13" s="530"/>
      <c r="C13" s="279" t="s">
        <v>280</v>
      </c>
      <c r="D13" s="280">
        <v>8800000</v>
      </c>
      <c r="E13" s="279" t="s">
        <v>280</v>
      </c>
      <c r="F13" s="284">
        <v>8800000</v>
      </c>
      <c r="G13" s="14"/>
      <c r="H13" s="14"/>
      <c r="I13" s="14"/>
    </row>
    <row r="14" spans="1:9" ht="7.2" customHeight="1" x14ac:dyDescent="0.3">
      <c r="A14" s="14"/>
      <c r="B14" s="14"/>
      <c r="C14" s="14"/>
      <c r="D14" s="14"/>
      <c r="E14" s="14"/>
      <c r="F14" s="14"/>
      <c r="G14" s="14"/>
      <c r="H14" s="14"/>
      <c r="I14" s="14"/>
    </row>
    <row r="15" spans="1:9" ht="7.2" customHeight="1" x14ac:dyDescent="0.3">
      <c r="A15" s="14"/>
      <c r="B15" s="14"/>
      <c r="C15" s="14"/>
      <c r="D15" s="14"/>
      <c r="E15" s="14"/>
      <c r="F15" s="14"/>
      <c r="G15" s="14"/>
      <c r="H15" s="14"/>
      <c r="I15" s="14"/>
    </row>
    <row r="16" spans="1:9" x14ac:dyDescent="0.3">
      <c r="A16" s="531" t="s">
        <v>271</v>
      </c>
      <c r="B16" s="532"/>
      <c r="C16" s="533"/>
      <c r="D16" s="14"/>
      <c r="E16" s="14"/>
      <c r="F16" s="14"/>
      <c r="G16" s="14"/>
      <c r="H16" s="14"/>
      <c r="I16" s="14"/>
    </row>
    <row r="17" spans="1:9" x14ac:dyDescent="0.3">
      <c r="A17" s="538" t="s">
        <v>272</v>
      </c>
      <c r="B17" s="538"/>
      <c r="C17" s="538"/>
      <c r="D17" s="538"/>
      <c r="E17" s="538"/>
      <c r="F17" s="538"/>
      <c r="G17" s="538"/>
      <c r="H17" s="538"/>
      <c r="I17" s="14"/>
    </row>
    <row r="18" spans="1:9" x14ac:dyDescent="0.3">
      <c r="A18" s="538" t="s">
        <v>273</v>
      </c>
      <c r="B18" s="538"/>
      <c r="C18" s="538"/>
      <c r="D18" s="538"/>
      <c r="E18" s="538"/>
      <c r="F18" s="538"/>
      <c r="G18" s="538"/>
      <c r="H18" s="538"/>
      <c r="I18" s="14"/>
    </row>
    <row r="19" spans="1:9" x14ac:dyDescent="0.3">
      <c r="A19" s="538" t="s">
        <v>265</v>
      </c>
      <c r="B19" s="538"/>
      <c r="C19" s="538"/>
      <c r="D19" s="538"/>
      <c r="E19" s="538"/>
      <c r="F19" s="538"/>
      <c r="G19" s="538"/>
      <c r="H19" s="538"/>
      <c r="I19" s="14"/>
    </row>
    <row r="20" spans="1:9" x14ac:dyDescent="0.3">
      <c r="A20" s="538" t="s">
        <v>209</v>
      </c>
      <c r="B20" s="538"/>
      <c r="C20" s="538"/>
      <c r="D20" s="538"/>
      <c r="E20" s="538"/>
      <c r="F20" s="538"/>
      <c r="G20" s="538"/>
      <c r="H20" s="538"/>
      <c r="I20" s="14"/>
    </row>
    <row r="21" spans="1:9" x14ac:dyDescent="0.3">
      <c r="A21" s="539" t="s">
        <v>266</v>
      </c>
      <c r="B21" s="539"/>
      <c r="C21" s="539"/>
      <c r="D21" s="539"/>
      <c r="E21" s="539"/>
      <c r="F21" s="539"/>
      <c r="G21" s="539"/>
      <c r="H21" s="539"/>
      <c r="I21" s="14"/>
    </row>
    <row r="22" spans="1:9" ht="9.6" customHeight="1" thickBot="1" x14ac:dyDescent="0.35">
      <c r="A22" s="14"/>
      <c r="B22" s="14"/>
      <c r="C22" s="14"/>
      <c r="D22" s="14"/>
      <c r="E22" s="14"/>
      <c r="F22" s="14"/>
      <c r="G22" s="14"/>
      <c r="H22" s="14"/>
      <c r="I22" s="14"/>
    </row>
    <row r="23" spans="1:9" ht="15" thickBot="1" x14ac:dyDescent="0.35">
      <c r="A23" s="268" t="s">
        <v>199</v>
      </c>
      <c r="B23" s="269" t="s">
        <v>200</v>
      </c>
      <c r="C23" s="275"/>
      <c r="D23" s="276">
        <f>D10</f>
        <v>2021</v>
      </c>
      <c r="E23" s="274"/>
      <c r="F23" s="285">
        <f>D23+1</f>
        <v>2022</v>
      </c>
      <c r="G23" s="14"/>
      <c r="H23" s="14"/>
      <c r="I23" s="14"/>
    </row>
    <row r="24" spans="1:9" ht="14.4" customHeight="1" x14ac:dyDescent="0.3">
      <c r="A24" s="101" t="s">
        <v>309</v>
      </c>
      <c r="B24" s="319" t="s">
        <v>310</v>
      </c>
      <c r="C24" s="277" t="s">
        <v>280</v>
      </c>
      <c r="D24" s="278">
        <v>5</v>
      </c>
      <c r="E24" s="277" t="s">
        <v>280</v>
      </c>
      <c r="F24" s="283">
        <v>5</v>
      </c>
      <c r="G24" s="14"/>
      <c r="H24" s="14"/>
      <c r="I24" s="14"/>
    </row>
    <row r="25" spans="1:9" x14ac:dyDescent="0.3">
      <c r="A25" s="102" t="s">
        <v>203</v>
      </c>
      <c r="B25" s="529" t="s">
        <v>207</v>
      </c>
      <c r="C25" s="281" t="s">
        <v>280</v>
      </c>
      <c r="D25" s="282">
        <v>175000</v>
      </c>
      <c r="E25" s="281" t="s">
        <v>280</v>
      </c>
      <c r="F25" s="284">
        <v>175000</v>
      </c>
      <c r="G25" s="14"/>
      <c r="H25" s="14"/>
      <c r="I25" s="14"/>
    </row>
    <row r="26" spans="1:9" x14ac:dyDescent="0.3">
      <c r="A26" s="102" t="s">
        <v>204</v>
      </c>
      <c r="B26" s="530"/>
      <c r="C26" s="279" t="s">
        <v>280</v>
      </c>
      <c r="D26" s="280">
        <v>350000</v>
      </c>
      <c r="E26" s="279" t="s">
        <v>280</v>
      </c>
      <c r="F26" s="284">
        <v>350000</v>
      </c>
      <c r="G26" s="14"/>
      <c r="H26" s="14"/>
      <c r="I26" s="14"/>
    </row>
    <row r="27" spans="1:9" ht="7.2" customHeight="1" x14ac:dyDescent="0.3">
      <c r="A27" s="14"/>
      <c r="B27" s="14"/>
      <c r="C27" s="14"/>
      <c r="D27" s="14"/>
      <c r="E27" s="14"/>
      <c r="F27" s="14"/>
      <c r="G27" s="14"/>
      <c r="H27" s="14"/>
      <c r="I27" s="14"/>
    </row>
    <row r="28" spans="1:9" ht="7.2" customHeight="1" x14ac:dyDescent="0.3">
      <c r="A28" s="14"/>
      <c r="B28" s="14"/>
      <c r="C28" s="14"/>
      <c r="D28" s="14"/>
      <c r="E28" s="14"/>
      <c r="F28" s="14"/>
      <c r="G28" s="14"/>
      <c r="H28" s="14"/>
      <c r="I28" s="14"/>
    </row>
    <row r="29" spans="1:9" x14ac:dyDescent="0.3">
      <c r="A29" s="540" t="s">
        <v>274</v>
      </c>
      <c r="B29" s="541"/>
      <c r="C29" s="14"/>
      <c r="D29" s="14"/>
      <c r="E29" s="14"/>
      <c r="F29" s="14"/>
      <c r="G29" s="14"/>
      <c r="H29" s="14"/>
      <c r="I29" s="14"/>
    </row>
    <row r="30" spans="1:9" ht="5.4" customHeight="1" x14ac:dyDescent="0.3">
      <c r="A30" s="14"/>
      <c r="B30" s="14"/>
      <c r="C30" s="14"/>
      <c r="D30" s="14"/>
      <c r="E30" s="14"/>
      <c r="F30" s="14"/>
      <c r="G30" s="14"/>
      <c r="H30" s="14"/>
      <c r="I30" s="14"/>
    </row>
    <row r="31" spans="1:9" x14ac:dyDescent="0.3">
      <c r="A31" s="81" t="s">
        <v>320</v>
      </c>
      <c r="B31" s="14"/>
      <c r="C31" s="14"/>
      <c r="D31" s="14"/>
      <c r="E31" s="14"/>
      <c r="F31" s="14"/>
      <c r="G31" s="14"/>
      <c r="H31" s="14"/>
      <c r="I31" s="14"/>
    </row>
    <row r="32" spans="1:9" ht="3" customHeight="1" x14ac:dyDescent="0.3">
      <c r="A32" s="81"/>
      <c r="B32" s="14"/>
      <c r="C32" s="14"/>
      <c r="D32" s="14"/>
      <c r="E32" s="14"/>
      <c r="F32" s="14"/>
      <c r="G32" s="14"/>
      <c r="H32" s="14"/>
      <c r="I32" s="14"/>
    </row>
    <row r="33" spans="1:9" x14ac:dyDescent="0.3">
      <c r="A33" s="316" t="s">
        <v>311</v>
      </c>
      <c r="B33" s="542" t="s">
        <v>278</v>
      </c>
      <c r="C33" s="543"/>
      <c r="D33" s="544"/>
      <c r="E33" s="542" t="s">
        <v>314</v>
      </c>
      <c r="F33" s="543"/>
      <c r="G33" s="543"/>
      <c r="H33" s="544"/>
      <c r="I33" s="14"/>
    </row>
    <row r="34" spans="1:9" x14ac:dyDescent="0.3">
      <c r="A34" s="315" t="s">
        <v>321</v>
      </c>
      <c r="B34" s="545" t="s">
        <v>322</v>
      </c>
      <c r="C34" s="546"/>
      <c r="D34" s="546"/>
      <c r="E34" s="546"/>
      <c r="F34" s="546"/>
      <c r="G34" s="546"/>
      <c r="H34" s="547"/>
      <c r="I34" s="14"/>
    </row>
    <row r="35" spans="1:9" x14ac:dyDescent="0.3">
      <c r="A35" s="315" t="s">
        <v>335</v>
      </c>
      <c r="B35" s="504" t="s">
        <v>327</v>
      </c>
      <c r="C35" s="505"/>
      <c r="D35" s="506"/>
      <c r="E35" s="504" t="s">
        <v>316</v>
      </c>
      <c r="F35" s="505"/>
      <c r="G35" s="505"/>
      <c r="H35" s="506"/>
      <c r="I35" s="14"/>
    </row>
    <row r="36" spans="1:9" ht="14.4" customHeight="1" x14ac:dyDescent="0.3">
      <c r="A36" s="315" t="s">
        <v>312</v>
      </c>
      <c r="B36" s="545" t="s">
        <v>313</v>
      </c>
      <c r="C36" s="546"/>
      <c r="D36" s="546"/>
      <c r="E36" s="546"/>
      <c r="F36" s="546"/>
      <c r="G36" s="546"/>
      <c r="H36" s="547"/>
      <c r="I36" s="14"/>
    </row>
    <row r="37" spans="1:9" x14ac:dyDescent="0.3">
      <c r="A37" s="315" t="s">
        <v>336</v>
      </c>
      <c r="B37" s="504" t="s">
        <v>315</v>
      </c>
      <c r="C37" s="505"/>
      <c r="D37" s="506"/>
      <c r="E37" s="504" t="s">
        <v>316</v>
      </c>
      <c r="F37" s="505"/>
      <c r="G37" s="505"/>
      <c r="H37" s="506"/>
      <c r="I37" s="14"/>
    </row>
    <row r="38" spans="1:9" x14ac:dyDescent="0.3">
      <c r="A38" s="315" t="s">
        <v>317</v>
      </c>
      <c r="B38" s="504" t="s">
        <v>318</v>
      </c>
      <c r="C38" s="505"/>
      <c r="D38" s="506"/>
      <c r="E38" s="504" t="s">
        <v>319</v>
      </c>
      <c r="F38" s="505"/>
      <c r="G38" s="505"/>
      <c r="H38" s="506"/>
      <c r="I38" s="14"/>
    </row>
    <row r="39" spans="1:9" x14ac:dyDescent="0.3">
      <c r="A39" s="315" t="s">
        <v>324</v>
      </c>
      <c r="B39" s="504" t="s">
        <v>325</v>
      </c>
      <c r="C39" s="505"/>
      <c r="D39" s="506"/>
      <c r="E39" s="504" t="s">
        <v>328</v>
      </c>
      <c r="F39" s="505"/>
      <c r="G39" s="505"/>
      <c r="H39" s="506"/>
      <c r="I39" s="14"/>
    </row>
    <row r="40" spans="1:9" x14ac:dyDescent="0.3">
      <c r="A40" s="315" t="s">
        <v>323</v>
      </c>
      <c r="B40" s="504" t="s">
        <v>329</v>
      </c>
      <c r="C40" s="505"/>
      <c r="D40" s="506"/>
      <c r="E40" s="504" t="s">
        <v>330</v>
      </c>
      <c r="F40" s="505"/>
      <c r="G40" s="505"/>
      <c r="H40" s="506"/>
      <c r="I40" s="14"/>
    </row>
    <row r="41" spans="1:9" ht="6" customHeight="1" x14ac:dyDescent="0.3">
      <c r="A41" s="81"/>
      <c r="B41" s="14"/>
      <c r="C41" s="14"/>
      <c r="D41" s="14"/>
      <c r="E41" s="14"/>
      <c r="F41" s="14"/>
      <c r="G41" s="14"/>
      <c r="H41" s="14"/>
      <c r="I41" s="14"/>
    </row>
    <row r="42" spans="1:9" x14ac:dyDescent="0.3">
      <c r="A42" s="387" t="s">
        <v>379</v>
      </c>
      <c r="B42" s="388"/>
      <c r="C42" s="388"/>
      <c r="D42" s="388"/>
      <c r="E42" s="388"/>
      <c r="F42" s="388"/>
      <c r="G42" s="388"/>
      <c r="H42" s="389"/>
      <c r="I42" s="14"/>
    </row>
    <row r="43" spans="1:9" x14ac:dyDescent="0.3">
      <c r="A43" s="390" t="s">
        <v>378</v>
      </c>
      <c r="B43" s="391"/>
      <c r="C43" s="391"/>
      <c r="D43" s="391"/>
      <c r="E43" s="391"/>
      <c r="F43" s="391"/>
      <c r="G43" s="391"/>
      <c r="H43" s="392"/>
      <c r="I43" s="14"/>
    </row>
    <row r="44" spans="1:9" ht="9" customHeight="1" x14ac:dyDescent="0.3">
      <c r="A44" s="81"/>
      <c r="B44" s="14"/>
      <c r="C44" s="14"/>
      <c r="D44" s="14"/>
      <c r="E44" s="14"/>
      <c r="F44" s="14"/>
      <c r="G44" s="14"/>
      <c r="H44" s="14"/>
      <c r="I44" s="14"/>
    </row>
    <row r="45" spans="1:9" ht="14.4" customHeight="1" x14ac:dyDescent="0.3">
      <c r="A45" s="501" t="s">
        <v>202</v>
      </c>
      <c r="B45" s="501"/>
      <c r="C45" s="501"/>
      <c r="D45" s="501"/>
      <c r="E45" s="501"/>
      <c r="F45" s="501"/>
      <c r="G45" s="501"/>
      <c r="H45" s="501"/>
      <c r="I45" s="14"/>
    </row>
    <row r="46" spans="1:9" x14ac:dyDescent="0.3">
      <c r="A46" s="501"/>
      <c r="B46" s="501"/>
      <c r="C46" s="501"/>
      <c r="D46" s="501"/>
      <c r="E46" s="501"/>
      <c r="F46" s="501"/>
      <c r="G46" s="501"/>
      <c r="H46" s="501"/>
      <c r="I46" s="14"/>
    </row>
    <row r="47" spans="1:9" ht="7.8" customHeight="1" x14ac:dyDescent="0.3">
      <c r="A47" s="105"/>
      <c r="B47" s="105"/>
      <c r="C47" s="105"/>
      <c r="D47" s="105"/>
      <c r="E47" s="105"/>
      <c r="F47" s="105"/>
      <c r="G47" s="105"/>
      <c r="H47" s="103"/>
      <c r="I47" s="14"/>
    </row>
    <row r="48" spans="1:9" ht="14.4" customHeight="1" x14ac:dyDescent="0.3">
      <c r="A48" s="517" t="s">
        <v>210</v>
      </c>
      <c r="B48" s="518"/>
      <c r="C48" s="518"/>
      <c r="D48" s="518"/>
      <c r="E48" s="518"/>
      <c r="F48" s="518"/>
      <c r="G48" s="518"/>
      <c r="H48" s="519"/>
      <c r="I48" s="14"/>
    </row>
    <row r="49" spans="1:9" x14ac:dyDescent="0.3">
      <c r="A49" s="520"/>
      <c r="B49" s="521"/>
      <c r="C49" s="521"/>
      <c r="D49" s="521"/>
      <c r="E49" s="521"/>
      <c r="F49" s="521"/>
      <c r="G49" s="521"/>
      <c r="H49" s="522"/>
      <c r="I49" s="14"/>
    </row>
    <row r="50" spans="1:9" ht="7.2" customHeight="1" x14ac:dyDescent="0.3">
      <c r="A50" s="106"/>
      <c r="B50" s="106"/>
      <c r="C50" s="106"/>
      <c r="D50" s="106"/>
      <c r="E50" s="106"/>
      <c r="F50" s="106"/>
      <c r="G50" s="106"/>
      <c r="H50" s="106"/>
      <c r="I50" s="14"/>
    </row>
    <row r="51" spans="1:9" x14ac:dyDescent="0.3">
      <c r="A51" s="270" t="s">
        <v>268</v>
      </c>
      <c r="B51" s="81"/>
      <c r="C51" s="81"/>
      <c r="D51" s="81"/>
      <c r="E51" s="81"/>
      <c r="F51" s="81"/>
      <c r="G51" s="81"/>
      <c r="H51" s="14"/>
      <c r="I51" s="14"/>
    </row>
    <row r="52" spans="1:9" ht="4.2" customHeight="1" x14ac:dyDescent="0.3">
      <c r="A52" s="537"/>
      <c r="B52" s="537"/>
      <c r="C52" s="537"/>
      <c r="D52" s="537"/>
      <c r="E52" s="537"/>
      <c r="F52" s="537"/>
      <c r="G52" s="537"/>
      <c r="H52" s="14"/>
      <c r="I52" s="14"/>
    </row>
    <row r="53" spans="1:9" x14ac:dyDescent="0.3">
      <c r="A53" s="527" t="s">
        <v>269</v>
      </c>
      <c r="B53" s="527"/>
      <c r="C53" s="273"/>
      <c r="D53" s="81"/>
      <c r="E53" s="81"/>
      <c r="F53" s="81"/>
      <c r="G53" s="81"/>
      <c r="H53" s="14"/>
      <c r="I53" s="14"/>
    </row>
    <row r="54" spans="1:9" ht="14.4" customHeight="1" x14ac:dyDescent="0.3">
      <c r="A54" s="107" t="s">
        <v>212</v>
      </c>
      <c r="B54" s="516" t="s">
        <v>213</v>
      </c>
      <c r="C54" s="516"/>
      <c r="D54" s="516"/>
      <c r="E54" s="516"/>
      <c r="F54" s="516"/>
      <c r="G54" s="516"/>
      <c r="H54" s="14"/>
      <c r="I54" s="14"/>
    </row>
    <row r="55" spans="1:9" ht="14.4" customHeight="1" x14ac:dyDescent="0.3">
      <c r="A55" s="107" t="s">
        <v>214</v>
      </c>
      <c r="B55" s="516" t="s">
        <v>215</v>
      </c>
      <c r="C55" s="516"/>
      <c r="D55" s="516"/>
      <c r="E55" s="516"/>
      <c r="F55" s="516"/>
      <c r="G55" s="516"/>
      <c r="H55" s="14"/>
      <c r="I55" s="14"/>
    </row>
    <row r="56" spans="1:9" x14ac:dyDescent="0.3">
      <c r="A56" s="502" t="s">
        <v>211</v>
      </c>
      <c r="B56" s="502"/>
      <c r="C56" s="502"/>
      <c r="D56" s="502"/>
      <c r="E56" s="502"/>
      <c r="F56" s="502"/>
      <c r="G56" s="502"/>
      <c r="H56" s="502"/>
      <c r="I56" s="14"/>
    </row>
    <row r="57" spans="1:9" ht="9.6" customHeight="1" x14ac:dyDescent="0.3">
      <c r="A57" s="104"/>
      <c r="B57" s="104"/>
      <c r="C57" s="104"/>
      <c r="D57" s="104"/>
      <c r="E57" s="104"/>
      <c r="F57" s="104"/>
      <c r="G57" s="104"/>
      <c r="H57" s="104"/>
      <c r="I57" s="14"/>
    </row>
    <row r="58" spans="1:9" x14ac:dyDescent="0.3">
      <c r="A58" s="503" t="s">
        <v>275</v>
      </c>
      <c r="B58" s="503"/>
      <c r="C58" s="503"/>
      <c r="D58" s="503"/>
      <c r="E58" s="503"/>
      <c r="F58" s="503"/>
      <c r="G58" s="81"/>
      <c r="H58" s="14"/>
      <c r="I58" s="14"/>
    </row>
    <row r="59" spans="1:9" ht="14.4" customHeight="1" x14ac:dyDescent="0.3">
      <c r="A59" s="523" t="s">
        <v>276</v>
      </c>
      <c r="B59" s="516" t="s">
        <v>217</v>
      </c>
      <c r="C59" s="516"/>
      <c r="D59" s="516"/>
      <c r="E59" s="516"/>
      <c r="F59" s="516"/>
      <c r="G59" s="516"/>
      <c r="H59" s="528" t="s">
        <v>270</v>
      </c>
      <c r="I59" s="14"/>
    </row>
    <row r="60" spans="1:9" ht="14.4" customHeight="1" x14ac:dyDescent="0.3">
      <c r="A60" s="523"/>
      <c r="B60" s="516"/>
      <c r="C60" s="516"/>
      <c r="D60" s="516"/>
      <c r="E60" s="516"/>
      <c r="F60" s="516"/>
      <c r="G60" s="516"/>
      <c r="H60" s="529"/>
      <c r="I60" s="14"/>
    </row>
    <row r="61" spans="1:9" x14ac:dyDescent="0.3">
      <c r="A61" s="523"/>
      <c r="B61" s="516"/>
      <c r="C61" s="516"/>
      <c r="D61" s="516"/>
      <c r="E61" s="516"/>
      <c r="F61" s="516"/>
      <c r="G61" s="516"/>
      <c r="H61" s="529"/>
      <c r="I61" s="14"/>
    </row>
    <row r="62" spans="1:9" x14ac:dyDescent="0.3">
      <c r="A62" s="523" t="s">
        <v>277</v>
      </c>
      <c r="B62" s="516" t="s">
        <v>216</v>
      </c>
      <c r="C62" s="516"/>
      <c r="D62" s="516"/>
      <c r="E62" s="516"/>
      <c r="F62" s="516"/>
      <c r="G62" s="516"/>
      <c r="H62" s="529"/>
      <c r="I62" s="14"/>
    </row>
    <row r="63" spans="1:9" x14ac:dyDescent="0.3">
      <c r="A63" s="523"/>
      <c r="B63" s="516"/>
      <c r="C63" s="516"/>
      <c r="D63" s="516"/>
      <c r="E63" s="516"/>
      <c r="F63" s="516"/>
      <c r="G63" s="516"/>
      <c r="H63" s="530"/>
      <c r="I63" s="14"/>
    </row>
    <row r="64" spans="1:9" ht="6.6" customHeight="1" x14ac:dyDescent="0.3">
      <c r="A64" s="81"/>
      <c r="B64" s="81"/>
      <c r="C64" s="81"/>
      <c r="D64" s="81"/>
      <c r="E64" s="81"/>
      <c r="F64" s="81"/>
      <c r="G64" s="81"/>
      <c r="H64" s="14"/>
      <c r="I64" s="14"/>
    </row>
    <row r="65" spans="1:9" ht="13.95" customHeight="1" x14ac:dyDescent="0.3">
      <c r="A65" s="99" t="s">
        <v>331</v>
      </c>
      <c r="B65" s="81"/>
      <c r="C65" s="81"/>
      <c r="D65" s="81"/>
      <c r="E65" s="81"/>
      <c r="F65" s="81"/>
      <c r="G65" s="81"/>
      <c r="H65" s="14"/>
      <c r="I65" s="14"/>
    </row>
    <row r="66" spans="1:9" ht="13.95" customHeight="1" x14ac:dyDescent="0.3">
      <c r="A66" s="511" t="s">
        <v>332</v>
      </c>
      <c r="B66" s="511"/>
      <c r="C66" s="511"/>
      <c r="D66" s="511"/>
      <c r="E66" s="511"/>
      <c r="F66" s="511"/>
      <c r="G66" s="511"/>
      <c r="H66" s="82"/>
      <c r="I66" s="14"/>
    </row>
    <row r="67" spans="1:9" ht="7.8" customHeight="1" x14ac:dyDescent="0.3">
      <c r="A67" s="14"/>
      <c r="B67" s="14"/>
      <c r="C67" s="14"/>
      <c r="D67" s="14"/>
      <c r="E67" s="14"/>
      <c r="F67" s="14"/>
      <c r="G67" s="14"/>
      <c r="H67" s="14"/>
      <c r="I67" s="14"/>
    </row>
    <row r="68" spans="1:9" x14ac:dyDescent="0.3">
      <c r="A68" s="507" t="s">
        <v>221</v>
      </c>
      <c r="B68" s="508"/>
      <c r="C68" s="508"/>
      <c r="D68" s="508"/>
      <c r="E68" s="508"/>
      <c r="F68" s="508"/>
      <c r="G68" s="508"/>
      <c r="H68" s="509"/>
      <c r="I68" s="14"/>
    </row>
    <row r="69" spans="1:9" ht="13.95" customHeight="1" x14ac:dyDescent="0.3">
      <c r="A69" s="320" t="s">
        <v>222</v>
      </c>
      <c r="B69" s="321"/>
      <c r="C69" s="321"/>
      <c r="D69" s="321"/>
      <c r="E69" s="321"/>
      <c r="F69" s="321"/>
      <c r="G69" s="321"/>
      <c r="H69" s="322"/>
      <c r="I69" s="14"/>
    </row>
    <row r="70" spans="1:9" ht="13.95" customHeight="1" x14ac:dyDescent="0.3">
      <c r="A70" s="510" t="s">
        <v>223</v>
      </c>
      <c r="B70" s="511"/>
      <c r="C70" s="511"/>
      <c r="D70" s="511"/>
      <c r="E70" s="511"/>
      <c r="F70" s="511"/>
      <c r="G70" s="511"/>
      <c r="H70" s="512"/>
      <c r="I70" s="14"/>
    </row>
    <row r="71" spans="1:9" ht="13.95" customHeight="1" x14ac:dyDescent="0.3">
      <c r="A71" s="510"/>
      <c r="B71" s="511"/>
      <c r="C71" s="511"/>
      <c r="D71" s="511"/>
      <c r="E71" s="511"/>
      <c r="F71" s="511"/>
      <c r="G71" s="511"/>
      <c r="H71" s="512"/>
      <c r="I71" s="14"/>
    </row>
    <row r="72" spans="1:9" ht="13.95" customHeight="1" x14ac:dyDescent="0.3">
      <c r="A72" s="513"/>
      <c r="B72" s="514"/>
      <c r="C72" s="514"/>
      <c r="D72" s="514"/>
      <c r="E72" s="514"/>
      <c r="F72" s="514"/>
      <c r="G72" s="514"/>
      <c r="H72" s="515"/>
      <c r="I72" s="14"/>
    </row>
    <row r="73" spans="1:9" ht="9" customHeight="1" x14ac:dyDescent="0.3">
      <c r="A73" s="14"/>
      <c r="B73" s="14"/>
      <c r="C73" s="14"/>
      <c r="D73" s="14"/>
      <c r="E73" s="14"/>
      <c r="F73" s="14"/>
      <c r="G73" s="14"/>
      <c r="H73" s="14"/>
      <c r="I73" s="14"/>
    </row>
    <row r="85" spans="1:9" x14ac:dyDescent="0.3">
      <c r="A85" s="14"/>
      <c r="B85" s="14"/>
      <c r="C85" s="14"/>
      <c r="D85" s="14"/>
      <c r="E85" s="14"/>
      <c r="F85" s="14"/>
      <c r="G85" s="14"/>
      <c r="H85" s="14"/>
      <c r="I85" s="14"/>
    </row>
    <row r="86" spans="1:9" x14ac:dyDescent="0.3">
      <c r="A86" s="14"/>
      <c r="B86" s="14"/>
      <c r="C86" s="14"/>
      <c r="D86" s="14"/>
      <c r="E86" s="14"/>
      <c r="F86" s="14"/>
      <c r="G86" s="14"/>
      <c r="H86" s="14"/>
      <c r="I86" s="14"/>
    </row>
    <row r="87" spans="1:9" x14ac:dyDescent="0.3">
      <c r="A87" s="14"/>
      <c r="B87" s="14"/>
      <c r="C87" s="14"/>
      <c r="D87" s="14"/>
      <c r="E87" s="14"/>
      <c r="F87" s="14"/>
      <c r="G87" s="14"/>
      <c r="H87" s="14"/>
      <c r="I87" s="14"/>
    </row>
    <row r="88" spans="1:9" x14ac:dyDescent="0.3">
      <c r="A88" s="14"/>
      <c r="B88" s="14"/>
      <c r="C88" s="14"/>
      <c r="D88" s="14"/>
      <c r="E88" s="14"/>
      <c r="F88" s="14"/>
      <c r="G88" s="14"/>
      <c r="H88" s="14"/>
      <c r="I88" s="14"/>
    </row>
    <row r="89" spans="1:9" x14ac:dyDescent="0.3">
      <c r="A89" s="14"/>
      <c r="B89" s="14"/>
      <c r="C89" s="14"/>
      <c r="D89" s="14"/>
      <c r="E89" s="14"/>
      <c r="F89" s="14"/>
      <c r="G89" s="14"/>
      <c r="H89" s="14"/>
      <c r="I89" s="14"/>
    </row>
    <row r="90" spans="1:9" x14ac:dyDescent="0.3">
      <c r="A90" s="14"/>
      <c r="B90" s="14"/>
      <c r="C90" s="14"/>
      <c r="D90" s="14"/>
      <c r="E90" s="14"/>
      <c r="F90" s="14"/>
      <c r="G90" s="14"/>
      <c r="H90" s="14"/>
      <c r="I90" s="14"/>
    </row>
    <row r="91" spans="1:9" x14ac:dyDescent="0.3">
      <c r="A91" s="14"/>
      <c r="B91" s="14"/>
      <c r="C91" s="14"/>
      <c r="D91" s="14"/>
      <c r="E91" s="14"/>
      <c r="F91" s="14"/>
      <c r="G91" s="14"/>
      <c r="H91" s="14"/>
      <c r="I91" s="14"/>
    </row>
  </sheetData>
  <sheetProtection algorithmName="SHA-512" hashValue="YfCWGri4r+kNTdNiEp0I0OzSxyY7Kr/SbGdnrubfKZLZEp3GZKMVBn8q3BHClyceGgTKK/kqgEXF7fjt1ZpblQ==" saltValue="mD2k7UxXrl00JWWADhNLFw==" spinCount="100000" sheet="1" objects="1" scenarios="1"/>
  <mergeCells count="46">
    <mergeCell ref="E33:H33"/>
    <mergeCell ref="B33:D33"/>
    <mergeCell ref="B34:H34"/>
    <mergeCell ref="B36:H36"/>
    <mergeCell ref="B37:D37"/>
    <mergeCell ref="E37:H37"/>
    <mergeCell ref="B35:D35"/>
    <mergeCell ref="E35:H35"/>
    <mergeCell ref="A18:H18"/>
    <mergeCell ref="A19:H19"/>
    <mergeCell ref="A20:H20"/>
    <mergeCell ref="A21:H21"/>
    <mergeCell ref="A29:B29"/>
    <mergeCell ref="B25:B26"/>
    <mergeCell ref="A1:F1"/>
    <mergeCell ref="A53:B53"/>
    <mergeCell ref="H59:H63"/>
    <mergeCell ref="A16:C16"/>
    <mergeCell ref="A3:C3"/>
    <mergeCell ref="A59:A61"/>
    <mergeCell ref="B59:G61"/>
    <mergeCell ref="B54:G54"/>
    <mergeCell ref="A52:G52"/>
    <mergeCell ref="A4:H4"/>
    <mergeCell ref="A5:H5"/>
    <mergeCell ref="A6:H6"/>
    <mergeCell ref="A7:H7"/>
    <mergeCell ref="A8:H8"/>
    <mergeCell ref="B12:B13"/>
    <mergeCell ref="A17:H17"/>
    <mergeCell ref="A68:H68"/>
    <mergeCell ref="A70:H72"/>
    <mergeCell ref="B55:G55"/>
    <mergeCell ref="A48:H49"/>
    <mergeCell ref="B62:G63"/>
    <mergeCell ref="A62:A63"/>
    <mergeCell ref="A66:G66"/>
    <mergeCell ref="A45:H46"/>
    <mergeCell ref="A56:H56"/>
    <mergeCell ref="A58:F58"/>
    <mergeCell ref="E38:H38"/>
    <mergeCell ref="B38:D38"/>
    <mergeCell ref="B39:D39"/>
    <mergeCell ref="E39:H39"/>
    <mergeCell ref="B40:D40"/>
    <mergeCell ref="E40:H40"/>
  </mergeCells>
  <printOptions horizontalCentered="1"/>
  <pageMargins left="0.31496062992125984" right="0.31496062992125984" top="0.55118110236220474" bottom="0.39370078740157483" header="0.31496062992125984" footer="0.31496062992125984"/>
  <pageSetup paperSize="9" scale="85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F6AB9-0ACE-423E-B7A2-049DACFBB699}">
  <sheetPr>
    <tabColor theme="5" tint="0.39997558519241921"/>
  </sheetPr>
  <dimension ref="A1:X484"/>
  <sheetViews>
    <sheetView showGridLines="0" zoomScale="90" zoomScaleNormal="90" workbookViewId="0">
      <selection activeCell="A2" sqref="A2"/>
    </sheetView>
  </sheetViews>
  <sheetFormatPr defaultColWidth="8.88671875" defaultRowHeight="14.4" x14ac:dyDescent="0.3"/>
  <cols>
    <col min="1" max="1" width="3.5546875" style="149" customWidth="1"/>
    <col min="2" max="2" width="25.5546875" style="149" customWidth="1"/>
    <col min="3" max="3" width="1.88671875" style="149" customWidth="1"/>
    <col min="4" max="4" width="15.33203125" style="149" customWidth="1"/>
    <col min="5" max="5" width="8.109375" style="149" customWidth="1"/>
    <col min="6" max="6" width="14.88671875" style="149" customWidth="1"/>
    <col min="7" max="7" width="14" style="149" customWidth="1"/>
    <col min="8" max="8" width="2.6640625" style="149" customWidth="1"/>
    <col min="9" max="9" width="14.88671875" style="149" customWidth="1"/>
    <col min="10" max="10" width="15.5546875" style="149" customWidth="1"/>
    <col min="11" max="11" width="1.33203125" style="148" customWidth="1"/>
    <col min="12" max="12" width="0.21875" style="338" customWidth="1"/>
    <col min="13" max="14" width="0.21875" style="341" customWidth="1"/>
    <col min="15" max="15" width="2.44140625" style="148" customWidth="1"/>
    <col min="16" max="16" width="22.88671875" style="148" customWidth="1"/>
    <col min="17" max="17" width="4.5546875" style="148" customWidth="1"/>
    <col min="18" max="18" width="20.77734375" style="149" customWidth="1"/>
    <col min="19" max="19" width="3.6640625" style="149" customWidth="1"/>
    <col min="20" max="20" width="3" style="149" customWidth="1"/>
    <col min="21" max="21" width="2" style="189" customWidth="1"/>
    <col min="22" max="23" width="12.77734375" style="189" customWidth="1"/>
    <col min="24" max="16384" width="8.88671875" style="149"/>
  </cols>
  <sheetData>
    <row r="1" spans="1:24" ht="16.2" thickBot="1" x14ac:dyDescent="0.35">
      <c r="A1" s="486" t="s">
        <v>228</v>
      </c>
      <c r="B1" s="487"/>
      <c r="C1" s="487"/>
      <c r="D1" s="487"/>
      <c r="E1" s="488"/>
      <c r="F1" s="483" t="s">
        <v>229</v>
      </c>
      <c r="G1" s="484"/>
      <c r="H1" s="194"/>
      <c r="I1" s="485" t="str">
        <f>IF('Dati generali'!C5&lt;3,"Tipo soggetto non inerente","")</f>
        <v>Tipo soggetto non inerente</v>
      </c>
      <c r="J1" s="485"/>
      <c r="K1" s="146"/>
      <c r="L1" s="548" t="s">
        <v>357</v>
      </c>
      <c r="M1" s="548"/>
      <c r="N1" s="548"/>
      <c r="O1" s="548"/>
      <c r="P1" s="548"/>
      <c r="Q1" s="548"/>
      <c r="R1" s="146"/>
      <c r="S1" s="146"/>
      <c r="T1" s="146"/>
      <c r="U1" s="146"/>
    </row>
    <row r="2" spans="1:24" x14ac:dyDescent="0.3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46"/>
      <c r="L2" s="548" t="s">
        <v>358</v>
      </c>
      <c r="M2" s="548"/>
      <c r="N2" s="548"/>
      <c r="O2" s="548"/>
      <c r="P2" s="548"/>
      <c r="Q2" s="548"/>
      <c r="R2" s="146"/>
      <c r="S2" s="146"/>
      <c r="T2" s="146"/>
      <c r="U2" s="146"/>
    </row>
    <row r="3" spans="1:24" ht="4.8" customHeight="1" x14ac:dyDescent="0.3">
      <c r="A3" s="194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46"/>
      <c r="S3" s="146"/>
      <c r="T3" s="146"/>
      <c r="U3" s="146"/>
    </row>
    <row r="4" spans="1:24" s="294" customFormat="1" x14ac:dyDescent="0.3">
      <c r="A4" s="290"/>
      <c r="B4" s="290"/>
      <c r="C4" s="290"/>
      <c r="D4" s="290"/>
      <c r="E4" s="290"/>
      <c r="F4" s="290"/>
      <c r="G4" s="290"/>
      <c r="H4" s="290"/>
      <c r="I4" s="291" t="s">
        <v>281</v>
      </c>
      <c r="J4" s="292" t="str">
        <f>IF('Dati generali'!$C$19=0,"Ante "&amp;'Dati generali'!$E$3,'Dati generali'!$E$3)</f>
        <v>Ante 2022</v>
      </c>
      <c r="K4" s="290"/>
      <c r="L4" s="337"/>
      <c r="M4" s="340"/>
      <c r="N4" s="340"/>
      <c r="O4" s="290"/>
      <c r="P4" s="194"/>
      <c r="Q4" s="194"/>
      <c r="R4" s="146"/>
      <c r="S4" s="146"/>
      <c r="T4" s="146"/>
      <c r="U4" s="146"/>
      <c r="V4" s="295"/>
      <c r="W4" s="295"/>
      <c r="X4" s="293"/>
    </row>
    <row r="5" spans="1:24" ht="12.6" customHeight="1" x14ac:dyDescent="0.3">
      <c r="A5" s="162" t="s">
        <v>337</v>
      </c>
      <c r="B5" s="146"/>
      <c r="C5" s="146"/>
      <c r="D5" s="146"/>
      <c r="E5" s="146"/>
      <c r="F5" s="146"/>
      <c r="G5" s="146"/>
      <c r="H5" s="146"/>
      <c r="I5" s="146"/>
      <c r="J5" s="146"/>
      <c r="K5" s="147"/>
      <c r="L5" s="339"/>
      <c r="M5" s="339"/>
      <c r="N5" s="339"/>
      <c r="O5" s="146"/>
      <c r="P5" s="290"/>
      <c r="Q5" s="290"/>
      <c r="R5" s="290"/>
      <c r="S5" s="290"/>
      <c r="T5" s="290"/>
      <c r="U5" s="146"/>
      <c r="V5" s="149"/>
      <c r="W5" s="149"/>
    </row>
    <row r="6" spans="1:24" s="148" customFormat="1" ht="18.600000000000001" customHeight="1" thickBot="1" x14ac:dyDescent="0.35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336"/>
      <c r="M6" s="339"/>
      <c r="N6" s="339"/>
      <c r="O6" s="146"/>
      <c r="P6" s="146"/>
      <c r="Q6" s="146"/>
      <c r="R6" s="146"/>
      <c r="S6" s="146"/>
      <c r="T6" s="146"/>
      <c r="U6" s="146"/>
    </row>
    <row r="7" spans="1:24" ht="15" thickBot="1" x14ac:dyDescent="0.35">
      <c r="A7" s="146"/>
      <c r="B7" s="453" t="s">
        <v>0</v>
      </c>
      <c r="C7" s="468"/>
      <c r="D7" s="190"/>
      <c r="E7" s="195" t="s">
        <v>181</v>
      </c>
      <c r="F7" s="196">
        <f>'Dati generali'!E3-1</f>
        <v>2021</v>
      </c>
      <c r="G7" s="146"/>
      <c r="H7" s="146"/>
      <c r="I7" s="196">
        <f>F7+1</f>
        <v>2022</v>
      </c>
      <c r="J7" s="146"/>
      <c r="K7" s="146"/>
      <c r="L7" s="336"/>
      <c r="M7" s="339"/>
      <c r="N7" s="339"/>
      <c r="O7" s="146"/>
      <c r="P7" s="146"/>
      <c r="Q7" s="146"/>
      <c r="R7" s="146"/>
      <c r="S7" s="146"/>
      <c r="T7" s="146"/>
      <c r="U7" s="146"/>
    </row>
    <row r="8" spans="1:24" ht="15" thickBot="1" x14ac:dyDescent="0.35">
      <c r="A8" s="251">
        <v>1</v>
      </c>
      <c r="B8" s="495" t="s">
        <v>362</v>
      </c>
      <c r="C8" s="496"/>
      <c r="D8" s="551" t="s">
        <v>239</v>
      </c>
      <c r="E8" s="135" t="s">
        <v>14</v>
      </c>
      <c r="F8" s="150">
        <f>IF(J4=I7,0,IF(S8=0,'a) ULA (Bil e OrgContr)'!G20,'b) ULA (PMI e Consol)'!G24))</f>
        <v>14</v>
      </c>
      <c r="G8" s="161" t="str">
        <f>IF(J4=I7,"",IF(F8&lt;=Param!D14,"no supero","superato"))</f>
        <v>no supero</v>
      </c>
      <c r="H8" s="161"/>
      <c r="I8" s="150">
        <f>IF(S8=0,'a) ULA (Bil e OrgContr)'!L20,'b) ULA (PMI e Consol)'!L24)</f>
        <v>16</v>
      </c>
      <c r="J8" s="161" t="str">
        <f>IF(I8&lt;=Param!D14,"no supero","superato")</f>
        <v>no supero</v>
      </c>
      <c r="K8" s="146"/>
      <c r="L8" s="336">
        <f>IF(G8="no supero",0,1)</f>
        <v>0</v>
      </c>
      <c r="M8" s="336">
        <f>IF(J8="no supero",0,1)</f>
        <v>0</v>
      </c>
      <c r="N8" s="336"/>
      <c r="O8" s="146"/>
      <c r="P8" s="147" t="s">
        <v>356</v>
      </c>
      <c r="Q8" s="479" t="s">
        <v>380</v>
      </c>
      <c r="R8" s="480"/>
      <c r="S8" s="402">
        <v>0</v>
      </c>
      <c r="T8" s="161" t="str">
        <f>IF(S8=0,"No","Si")</f>
        <v>No</v>
      </c>
      <c r="U8" s="146"/>
    </row>
    <row r="9" spans="1:24" s="148" customFormat="1" x14ac:dyDescent="0.3">
      <c r="A9" s="251">
        <v>2</v>
      </c>
      <c r="B9" s="497" t="s">
        <v>3</v>
      </c>
      <c r="C9" s="498"/>
      <c r="D9" s="552"/>
      <c r="E9" s="152" t="s">
        <v>4</v>
      </c>
      <c r="F9" s="224">
        <v>4100000</v>
      </c>
      <c r="G9" s="161" t="str">
        <f>IF(J4=I7,"",IF(F9&lt;=Param!E14,"no supero","superato"))</f>
        <v>superato</v>
      </c>
      <c r="H9" s="161"/>
      <c r="I9" s="224">
        <v>3900000</v>
      </c>
      <c r="J9" s="161" t="str">
        <f>IF(I9&lt;=Param!E14,"no supero","superato")</f>
        <v>no supero</v>
      </c>
      <c r="K9" s="146"/>
      <c r="L9" s="336">
        <f>IF(G9="no supero",0,1)</f>
        <v>1</v>
      </c>
      <c r="M9" s="336">
        <f>IF(J9="no supero",0,1)</f>
        <v>0</v>
      </c>
      <c r="N9" s="336"/>
      <c r="O9" s="146"/>
      <c r="P9" s="146"/>
      <c r="Q9" s="146"/>
      <c r="R9" s="146"/>
      <c r="S9" s="146"/>
      <c r="T9" s="146"/>
      <c r="U9" s="146"/>
    </row>
    <row r="10" spans="1:24" ht="15" thickBot="1" x14ac:dyDescent="0.35">
      <c r="A10" s="251">
        <v>3</v>
      </c>
      <c r="B10" s="499" t="s">
        <v>5</v>
      </c>
      <c r="C10" s="500"/>
      <c r="D10" s="553"/>
      <c r="E10" s="152" t="s">
        <v>4</v>
      </c>
      <c r="F10" s="225">
        <v>3700000</v>
      </c>
      <c r="G10" s="161" t="str">
        <f>IF(J4=I7,"",IF(F10&lt;=Param!F14,"no supero","superato"))</f>
        <v>no supero</v>
      </c>
      <c r="H10" s="161"/>
      <c r="I10" s="225">
        <v>4100000</v>
      </c>
      <c r="J10" s="161" t="str">
        <f>IF(I10&lt;=Param!F14,"no supero","superato")</f>
        <v>superato</v>
      </c>
      <c r="K10" s="146"/>
      <c r="L10" s="336">
        <f>IF(G10="no supero",0,1)</f>
        <v>0</v>
      </c>
      <c r="M10" s="336">
        <f>IF(J10="no supero",0,1)</f>
        <v>1</v>
      </c>
      <c r="N10" s="336"/>
      <c r="O10" s="146"/>
      <c r="P10" s="146"/>
      <c r="Q10" s="146"/>
      <c r="R10" s="146"/>
      <c r="S10" s="146"/>
      <c r="T10" s="146"/>
      <c r="U10" s="146"/>
    </row>
    <row r="11" spans="1:24" ht="15" thickBot="1" x14ac:dyDescent="0.35">
      <c r="A11" s="146"/>
      <c r="B11" s="151"/>
      <c r="C11" s="151"/>
      <c r="D11" s="151"/>
      <c r="E11" s="151"/>
      <c r="F11" s="151"/>
      <c r="G11" s="146"/>
      <c r="H11" s="146"/>
      <c r="I11" s="151"/>
      <c r="J11" s="146"/>
      <c r="K11" s="146"/>
      <c r="L11" s="336">
        <f>IF(J4=I7,0,SUM(L8:L10))</f>
        <v>1</v>
      </c>
      <c r="M11" s="336">
        <f>SUM(M8:M10)</f>
        <v>1</v>
      </c>
      <c r="N11" s="336">
        <f>IF(AND(L11&gt;=1,M11&gt;=1),1,0)</f>
        <v>1</v>
      </c>
      <c r="O11" s="146"/>
      <c r="P11" s="146"/>
      <c r="Q11" s="146"/>
      <c r="R11" s="146"/>
      <c r="S11" s="146"/>
      <c r="T11" s="146"/>
      <c r="U11" s="146"/>
    </row>
    <row r="12" spans="1:24" ht="15" thickBot="1" x14ac:dyDescent="0.35">
      <c r="A12" s="146"/>
      <c r="B12" s="489" t="s">
        <v>182</v>
      </c>
      <c r="C12" s="490"/>
      <c r="D12" s="490"/>
      <c r="E12" s="491"/>
      <c r="F12" s="146"/>
      <c r="G12" s="146"/>
      <c r="H12" s="146"/>
      <c r="I12" s="146"/>
      <c r="J12" s="146"/>
      <c r="K12" s="156"/>
      <c r="L12" s="197"/>
      <c r="M12" s="250"/>
      <c r="N12" s="250"/>
      <c r="O12" s="146"/>
      <c r="P12" s="146"/>
      <c r="Q12" s="146"/>
      <c r="R12" s="146"/>
      <c r="S12" s="146"/>
      <c r="T12" s="146"/>
      <c r="U12" s="146"/>
    </row>
    <row r="13" spans="1:24" s="148" customFormat="1" x14ac:dyDescent="0.3">
      <c r="A13" s="146"/>
      <c r="B13" s="492">
        <f>F7</f>
        <v>2021</v>
      </c>
      <c r="C13" s="492"/>
      <c r="D13" s="492"/>
      <c r="E13" s="492"/>
      <c r="F13" s="493">
        <f>I7</f>
        <v>2022</v>
      </c>
      <c r="G13" s="493"/>
      <c r="H13" s="493"/>
      <c r="I13" s="493"/>
      <c r="J13" s="146"/>
      <c r="K13" s="157"/>
      <c r="L13" s="336"/>
      <c r="M13" s="250"/>
      <c r="N13" s="250"/>
      <c r="O13" s="146"/>
      <c r="P13" s="146"/>
      <c r="Q13" s="146"/>
      <c r="R13" s="146"/>
      <c r="S13" s="146"/>
      <c r="T13" s="146"/>
      <c r="U13" s="146"/>
    </row>
    <row r="14" spans="1:24" x14ac:dyDescent="0.3">
      <c r="A14" s="146"/>
      <c r="B14" s="494" t="str">
        <f>IF(L11&gt;=1,"Superato 1 dei 3 limiti","Non superato 1 su 3 limiti")</f>
        <v>Superato 1 dei 3 limiti</v>
      </c>
      <c r="C14" s="494"/>
      <c r="D14" s="494"/>
      <c r="E14" s="494"/>
      <c r="F14" s="494" t="str">
        <f>IF(M11&gt;=1,"Superato 1 dei 3 limiti","Non superato 1 su 3 limiti")</f>
        <v>Superato 1 dei 3 limiti</v>
      </c>
      <c r="G14" s="494"/>
      <c r="H14" s="494"/>
      <c r="I14" s="494"/>
      <c r="J14" s="146"/>
      <c r="K14" s="157"/>
      <c r="L14" s="336"/>
      <c r="M14" s="250"/>
      <c r="N14" s="250"/>
      <c r="O14" s="146"/>
      <c r="P14" s="146"/>
      <c r="Q14" s="146"/>
      <c r="R14" s="146"/>
      <c r="S14" s="146"/>
      <c r="T14" s="146"/>
      <c r="U14" s="146"/>
    </row>
    <row r="15" spans="1:24" x14ac:dyDescent="0.3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57"/>
      <c r="L15" s="336"/>
      <c r="M15" s="250"/>
      <c r="N15" s="250"/>
      <c r="O15" s="146"/>
      <c r="P15" s="146"/>
      <c r="Q15" s="146"/>
      <c r="R15" s="146"/>
      <c r="S15" s="146"/>
      <c r="T15" s="146"/>
      <c r="U15" s="146"/>
    </row>
    <row r="16" spans="1:24" x14ac:dyDescent="0.3">
      <c r="A16" s="146"/>
      <c r="B16" s="146" t="s">
        <v>227</v>
      </c>
      <c r="C16" s="146"/>
      <c r="D16" s="146"/>
      <c r="E16" s="482" t="str">
        <f>IF(J4=I7,"non è mai obbligatorio nel primo esercizio di attività",IF(N11=0,"NON E' OBBLIGATORIO","VA NOMINATO PER OBBLIGO (primo bilancio da revisionare è quello del "&amp;I7+1&amp;")"))</f>
        <v>VA NOMINATO PER OBBLIGO (primo bilancio da revisionare è quello del 2023)</v>
      </c>
      <c r="F16" s="482"/>
      <c r="G16" s="482"/>
      <c r="H16" s="482"/>
      <c r="I16" s="482"/>
      <c r="J16" s="482"/>
      <c r="K16" s="157"/>
      <c r="L16" s="336"/>
      <c r="M16" s="250"/>
      <c r="N16" s="250"/>
      <c r="O16" s="146"/>
      <c r="P16" s="146"/>
      <c r="Q16" s="146"/>
      <c r="R16" s="146"/>
      <c r="S16" s="146"/>
      <c r="T16" s="146"/>
      <c r="U16" s="146"/>
    </row>
    <row r="17" spans="1:23" ht="12.6" customHeight="1" x14ac:dyDescent="0.3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</row>
    <row r="18" spans="1:23" x14ac:dyDescent="0.3">
      <c r="A18" s="146"/>
      <c r="B18" s="146"/>
      <c r="C18" s="146"/>
      <c r="D18" s="146"/>
      <c r="E18" s="549" t="str">
        <f>IF(AND(J4&lt;&gt;I7,N11=1),"Vi provvede l'Assemblea che approva il bilancio "&amp;I7&amp;" entro i 30gg successivi; in caso di ","")</f>
        <v xml:space="preserve">Vi provvede l'Assemblea che approva il bilancio 2022 entro i 30gg successivi; in caso di </v>
      </c>
      <c r="F18" s="549"/>
      <c r="G18" s="549"/>
      <c r="H18" s="549"/>
      <c r="I18" s="549"/>
      <c r="J18" s="549"/>
      <c r="K18" s="157"/>
      <c r="L18" s="336"/>
      <c r="M18" s="250"/>
      <c r="N18" s="250"/>
      <c r="O18" s="146"/>
      <c r="P18" s="146"/>
      <c r="Q18" s="146"/>
      <c r="R18" s="146"/>
      <c r="S18" s="146"/>
      <c r="T18" s="146"/>
      <c r="U18" s="146"/>
    </row>
    <row r="19" spans="1:23" x14ac:dyDescent="0.3">
      <c r="A19" s="146"/>
      <c r="B19" s="146"/>
      <c r="C19" s="146"/>
      <c r="D19" s="146"/>
      <c r="E19" s="550" t="str">
        <f>IF(AND(J4&lt;&gt;I7,N11=1),"inerzia, vi provvede il Tribunale su segnalazione di chiunque (anche della CCIAA)","")</f>
        <v>inerzia, vi provvede il Tribunale su segnalazione di chiunque (anche della CCIAA)</v>
      </c>
      <c r="F19" s="550"/>
      <c r="G19" s="550"/>
      <c r="H19" s="550"/>
      <c r="I19" s="550"/>
      <c r="J19" s="550"/>
      <c r="K19" s="157"/>
      <c r="L19" s="336"/>
      <c r="M19" s="250"/>
      <c r="N19" s="250"/>
      <c r="O19" s="146"/>
      <c r="P19" s="146"/>
      <c r="Q19" s="146"/>
      <c r="R19" s="146"/>
      <c r="S19" s="146"/>
      <c r="T19" s="146"/>
      <c r="U19" s="146"/>
    </row>
    <row r="20" spans="1:23" ht="4.8" customHeight="1" x14ac:dyDescent="0.3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</row>
    <row r="21" spans="1:23" ht="7.8" customHeight="1" x14ac:dyDescent="0.3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</row>
    <row r="22" spans="1:23" x14ac:dyDescent="0.3">
      <c r="A22" s="148"/>
      <c r="B22" s="148"/>
      <c r="C22" s="148"/>
      <c r="D22" s="148"/>
      <c r="E22" s="148"/>
      <c r="F22" s="148"/>
      <c r="G22" s="148"/>
      <c r="H22" s="148"/>
      <c r="I22" s="148"/>
      <c r="J22" s="148"/>
    </row>
    <row r="23" spans="1:23" x14ac:dyDescent="0.3">
      <c r="A23" s="148"/>
      <c r="B23" s="148"/>
      <c r="C23" s="148"/>
      <c r="D23" s="148"/>
      <c r="E23" s="148"/>
      <c r="F23" s="148"/>
      <c r="G23" s="148"/>
      <c r="H23" s="148"/>
      <c r="I23" s="148"/>
      <c r="J23" s="148"/>
    </row>
    <row r="24" spans="1:23" x14ac:dyDescent="0.3">
      <c r="A24" s="148"/>
      <c r="B24" s="148"/>
      <c r="C24" s="148"/>
      <c r="D24" s="148"/>
      <c r="E24" s="148"/>
      <c r="F24" s="148"/>
      <c r="G24" s="148"/>
      <c r="H24" s="148"/>
      <c r="I24" s="148"/>
      <c r="J24" s="148"/>
    </row>
    <row r="25" spans="1:23" x14ac:dyDescent="0.3">
      <c r="A25" s="148"/>
      <c r="B25" s="148"/>
      <c r="C25" s="148"/>
      <c r="D25" s="148"/>
      <c r="E25" s="148"/>
      <c r="F25" s="148"/>
      <c r="G25" s="148"/>
      <c r="H25" s="148"/>
      <c r="I25" s="148"/>
      <c r="J25" s="148"/>
    </row>
    <row r="26" spans="1:23" x14ac:dyDescent="0.3">
      <c r="A26" s="148"/>
      <c r="B26" s="148"/>
      <c r="C26" s="148"/>
      <c r="D26" s="148"/>
      <c r="E26" s="148"/>
      <c r="F26" s="148"/>
      <c r="G26" s="148"/>
      <c r="H26" s="148"/>
      <c r="I26" s="148"/>
      <c r="J26" s="148"/>
    </row>
    <row r="27" spans="1:23" x14ac:dyDescent="0.3">
      <c r="A27" s="148"/>
      <c r="B27" s="148"/>
      <c r="C27" s="148"/>
      <c r="D27" s="148"/>
      <c r="E27" s="148"/>
      <c r="F27" s="148"/>
      <c r="G27" s="148"/>
      <c r="H27" s="148"/>
      <c r="I27" s="148"/>
      <c r="J27" s="148"/>
    </row>
    <row r="28" spans="1:23" x14ac:dyDescent="0.3">
      <c r="A28" s="148"/>
      <c r="B28" s="148"/>
      <c r="C28" s="148"/>
      <c r="D28" s="148"/>
      <c r="E28" s="148"/>
      <c r="F28" s="148"/>
      <c r="G28" s="148"/>
      <c r="H28" s="148"/>
      <c r="I28" s="148"/>
      <c r="J28" s="148"/>
    </row>
    <row r="29" spans="1:23" x14ac:dyDescent="0.3">
      <c r="A29" s="148"/>
      <c r="B29" s="148"/>
      <c r="C29" s="148"/>
      <c r="D29" s="148"/>
      <c r="E29" s="148"/>
      <c r="F29" s="148"/>
      <c r="G29" s="148"/>
      <c r="H29" s="148"/>
      <c r="I29" s="148"/>
      <c r="J29" s="148"/>
      <c r="R29" s="148"/>
      <c r="S29" s="148"/>
      <c r="T29" s="148"/>
    </row>
    <row r="30" spans="1:23" x14ac:dyDescent="0.3">
      <c r="A30" s="148"/>
      <c r="B30" s="148"/>
      <c r="C30" s="148"/>
      <c r="D30" s="148"/>
      <c r="E30" s="148"/>
      <c r="F30" s="148"/>
      <c r="G30" s="148"/>
      <c r="H30" s="148"/>
      <c r="I30" s="148"/>
      <c r="J30" s="148"/>
      <c r="R30" s="148"/>
      <c r="S30" s="148"/>
      <c r="T30" s="148"/>
    </row>
    <row r="31" spans="1:23" s="148" customFormat="1" x14ac:dyDescent="0.3">
      <c r="L31" s="338"/>
      <c r="M31" s="341"/>
      <c r="N31" s="341"/>
      <c r="U31" s="189"/>
      <c r="V31" s="189"/>
      <c r="W31" s="189"/>
    </row>
    <row r="32" spans="1:23" s="148" customFormat="1" x14ac:dyDescent="0.3">
      <c r="L32" s="338"/>
      <c r="M32" s="341"/>
      <c r="N32" s="341"/>
      <c r="U32" s="189"/>
      <c r="V32" s="189"/>
      <c r="W32" s="189"/>
    </row>
    <row r="33" spans="12:23" s="148" customFormat="1" x14ac:dyDescent="0.3">
      <c r="L33" s="338"/>
      <c r="M33" s="341"/>
      <c r="N33" s="341"/>
      <c r="U33" s="189"/>
      <c r="V33" s="189"/>
      <c r="W33" s="189"/>
    </row>
    <row r="34" spans="12:23" s="148" customFormat="1" x14ac:dyDescent="0.3">
      <c r="L34" s="338"/>
      <c r="M34" s="341"/>
      <c r="N34" s="341"/>
      <c r="U34" s="189"/>
      <c r="V34" s="189"/>
      <c r="W34" s="189"/>
    </row>
    <row r="35" spans="12:23" s="148" customFormat="1" x14ac:dyDescent="0.3">
      <c r="L35" s="338"/>
      <c r="M35" s="341"/>
      <c r="N35" s="341"/>
      <c r="U35" s="189"/>
      <c r="V35" s="189"/>
      <c r="W35" s="189"/>
    </row>
    <row r="36" spans="12:23" s="148" customFormat="1" x14ac:dyDescent="0.3">
      <c r="L36" s="338"/>
      <c r="M36" s="341"/>
      <c r="N36" s="341"/>
      <c r="U36" s="189"/>
      <c r="V36" s="189"/>
      <c r="W36" s="189"/>
    </row>
    <row r="37" spans="12:23" s="148" customFormat="1" x14ac:dyDescent="0.3">
      <c r="L37" s="338"/>
      <c r="M37" s="341"/>
      <c r="N37" s="341"/>
      <c r="U37" s="189"/>
      <c r="V37" s="189"/>
      <c r="W37" s="189"/>
    </row>
    <row r="38" spans="12:23" s="148" customFormat="1" x14ac:dyDescent="0.3">
      <c r="L38" s="338"/>
      <c r="M38" s="341"/>
      <c r="N38" s="341"/>
      <c r="U38" s="189"/>
      <c r="V38" s="189"/>
      <c r="W38" s="189"/>
    </row>
    <row r="39" spans="12:23" s="148" customFormat="1" x14ac:dyDescent="0.3">
      <c r="L39" s="338"/>
      <c r="M39" s="341"/>
      <c r="N39" s="341"/>
      <c r="U39" s="189"/>
      <c r="V39" s="189"/>
      <c r="W39" s="189"/>
    </row>
    <row r="40" spans="12:23" s="148" customFormat="1" x14ac:dyDescent="0.3">
      <c r="L40" s="338"/>
      <c r="M40" s="341"/>
      <c r="N40" s="341"/>
      <c r="U40" s="189"/>
      <c r="V40" s="189"/>
      <c r="W40" s="189"/>
    </row>
    <row r="41" spans="12:23" s="148" customFormat="1" x14ac:dyDescent="0.3">
      <c r="L41" s="338"/>
      <c r="M41" s="341"/>
      <c r="N41" s="341"/>
      <c r="U41" s="189"/>
      <c r="V41" s="189"/>
      <c r="W41" s="189"/>
    </row>
    <row r="42" spans="12:23" s="148" customFormat="1" x14ac:dyDescent="0.3">
      <c r="L42" s="338"/>
      <c r="M42" s="341"/>
      <c r="N42" s="341"/>
      <c r="U42" s="189"/>
      <c r="V42" s="189"/>
      <c r="W42" s="189"/>
    </row>
    <row r="43" spans="12:23" s="148" customFormat="1" x14ac:dyDescent="0.3">
      <c r="L43" s="338"/>
      <c r="M43" s="341"/>
      <c r="N43" s="341"/>
      <c r="U43" s="189"/>
      <c r="V43" s="189"/>
      <c r="W43" s="189"/>
    </row>
    <row r="44" spans="12:23" s="148" customFormat="1" x14ac:dyDescent="0.3">
      <c r="L44" s="338"/>
      <c r="M44" s="341"/>
      <c r="N44" s="341"/>
      <c r="U44" s="189"/>
      <c r="V44" s="189"/>
      <c r="W44" s="189"/>
    </row>
    <row r="45" spans="12:23" s="148" customFormat="1" x14ac:dyDescent="0.3">
      <c r="L45" s="338"/>
      <c r="M45" s="341"/>
      <c r="N45" s="341"/>
      <c r="U45" s="189"/>
      <c r="V45" s="189"/>
      <c r="W45" s="189"/>
    </row>
    <row r="46" spans="12:23" s="148" customFormat="1" x14ac:dyDescent="0.3">
      <c r="L46" s="338"/>
      <c r="M46" s="341"/>
      <c r="N46" s="341"/>
      <c r="U46" s="189"/>
      <c r="V46" s="189"/>
      <c r="W46" s="189"/>
    </row>
    <row r="47" spans="12:23" s="148" customFormat="1" x14ac:dyDescent="0.3">
      <c r="L47" s="338"/>
      <c r="M47" s="341"/>
      <c r="N47" s="341"/>
      <c r="U47" s="189"/>
      <c r="V47" s="189"/>
      <c r="W47" s="189"/>
    </row>
    <row r="48" spans="12:23" s="148" customFormat="1" x14ac:dyDescent="0.3">
      <c r="L48" s="338"/>
      <c r="M48" s="341"/>
      <c r="N48" s="341"/>
      <c r="U48" s="189"/>
      <c r="V48" s="189"/>
      <c r="W48" s="189"/>
    </row>
    <row r="49" spans="12:23" s="148" customFormat="1" x14ac:dyDescent="0.3">
      <c r="L49" s="338"/>
      <c r="M49" s="341"/>
      <c r="N49" s="341"/>
      <c r="U49" s="189"/>
      <c r="V49" s="189"/>
      <c r="W49" s="189"/>
    </row>
    <row r="50" spans="12:23" s="148" customFormat="1" x14ac:dyDescent="0.3">
      <c r="L50" s="338"/>
      <c r="M50" s="341"/>
      <c r="N50" s="341"/>
      <c r="U50" s="189"/>
      <c r="V50" s="189"/>
      <c r="W50" s="189"/>
    </row>
    <row r="51" spans="12:23" s="148" customFormat="1" x14ac:dyDescent="0.3">
      <c r="L51" s="338"/>
      <c r="M51" s="341"/>
      <c r="N51" s="341"/>
      <c r="U51" s="189"/>
      <c r="V51" s="189"/>
      <c r="W51" s="189"/>
    </row>
    <row r="52" spans="12:23" s="148" customFormat="1" x14ac:dyDescent="0.3">
      <c r="L52" s="338"/>
      <c r="M52" s="341"/>
      <c r="N52" s="341"/>
      <c r="U52" s="189"/>
      <c r="V52" s="189"/>
      <c r="W52" s="189"/>
    </row>
    <row r="53" spans="12:23" s="148" customFormat="1" x14ac:dyDescent="0.3">
      <c r="L53" s="338"/>
      <c r="M53" s="341"/>
      <c r="N53" s="341"/>
      <c r="U53" s="189"/>
      <c r="V53" s="189"/>
      <c r="W53" s="189"/>
    </row>
    <row r="54" spans="12:23" s="148" customFormat="1" x14ac:dyDescent="0.3">
      <c r="L54" s="338"/>
      <c r="M54" s="341"/>
      <c r="N54" s="341"/>
      <c r="U54" s="189"/>
      <c r="V54" s="189"/>
      <c r="W54" s="189"/>
    </row>
    <row r="55" spans="12:23" s="148" customFormat="1" x14ac:dyDescent="0.3">
      <c r="L55" s="338"/>
      <c r="M55" s="341"/>
      <c r="N55" s="341"/>
      <c r="U55" s="189"/>
      <c r="V55" s="189"/>
      <c r="W55" s="189"/>
    </row>
    <row r="56" spans="12:23" s="148" customFormat="1" x14ac:dyDescent="0.3">
      <c r="L56" s="338"/>
      <c r="M56" s="341"/>
      <c r="N56" s="341"/>
      <c r="U56" s="189"/>
      <c r="V56" s="189"/>
      <c r="W56" s="189"/>
    </row>
    <row r="57" spans="12:23" s="148" customFormat="1" x14ac:dyDescent="0.3">
      <c r="L57" s="338"/>
      <c r="M57" s="341"/>
      <c r="N57" s="341"/>
      <c r="U57" s="189"/>
      <c r="V57" s="189"/>
      <c r="W57" s="189"/>
    </row>
    <row r="58" spans="12:23" s="148" customFormat="1" x14ac:dyDescent="0.3">
      <c r="L58" s="338"/>
      <c r="M58" s="341"/>
      <c r="N58" s="341"/>
      <c r="U58" s="189"/>
      <c r="V58" s="189"/>
      <c r="W58" s="189"/>
    </row>
    <row r="59" spans="12:23" s="148" customFormat="1" x14ac:dyDescent="0.3">
      <c r="L59" s="338"/>
      <c r="M59" s="341"/>
      <c r="N59" s="341"/>
      <c r="U59" s="189"/>
      <c r="V59" s="189"/>
      <c r="W59" s="189"/>
    </row>
    <row r="60" spans="12:23" s="148" customFormat="1" x14ac:dyDescent="0.3">
      <c r="L60" s="338"/>
      <c r="M60" s="341"/>
      <c r="N60" s="341"/>
      <c r="U60" s="189"/>
      <c r="V60" s="189"/>
      <c r="W60" s="189"/>
    </row>
    <row r="61" spans="12:23" s="148" customFormat="1" x14ac:dyDescent="0.3">
      <c r="L61" s="338"/>
      <c r="M61" s="341"/>
      <c r="N61" s="341"/>
      <c r="U61" s="189"/>
      <c r="V61" s="189"/>
      <c r="W61" s="189"/>
    </row>
    <row r="62" spans="12:23" s="148" customFormat="1" x14ac:dyDescent="0.3">
      <c r="L62" s="338"/>
      <c r="M62" s="341"/>
      <c r="N62" s="341"/>
      <c r="U62" s="189"/>
      <c r="V62" s="189"/>
      <c r="W62" s="189"/>
    </row>
    <row r="63" spans="12:23" s="148" customFormat="1" x14ac:dyDescent="0.3">
      <c r="L63" s="338"/>
      <c r="M63" s="341"/>
      <c r="N63" s="341"/>
      <c r="U63" s="189"/>
      <c r="V63" s="189"/>
      <c r="W63" s="189"/>
    </row>
    <row r="64" spans="12:23" s="148" customFormat="1" x14ac:dyDescent="0.3">
      <c r="L64" s="338"/>
      <c r="M64" s="341"/>
      <c r="N64" s="341"/>
      <c r="U64" s="189"/>
      <c r="V64" s="189"/>
      <c r="W64" s="189"/>
    </row>
    <row r="65" spans="12:23" s="148" customFormat="1" x14ac:dyDescent="0.3">
      <c r="L65" s="338"/>
      <c r="M65" s="341"/>
      <c r="N65" s="341"/>
      <c r="U65" s="189"/>
      <c r="V65" s="189"/>
      <c r="W65" s="189"/>
    </row>
    <row r="66" spans="12:23" s="148" customFormat="1" x14ac:dyDescent="0.3">
      <c r="L66" s="338"/>
      <c r="M66" s="341"/>
      <c r="N66" s="341"/>
      <c r="U66" s="189"/>
      <c r="V66" s="189"/>
      <c r="W66" s="189"/>
    </row>
    <row r="67" spans="12:23" s="148" customFormat="1" x14ac:dyDescent="0.3">
      <c r="L67" s="338"/>
      <c r="M67" s="341"/>
      <c r="N67" s="341"/>
      <c r="U67" s="189"/>
      <c r="V67" s="189"/>
      <c r="W67" s="189"/>
    </row>
    <row r="68" spans="12:23" s="148" customFormat="1" x14ac:dyDescent="0.3">
      <c r="L68" s="338"/>
      <c r="M68" s="341"/>
      <c r="N68" s="341"/>
      <c r="U68" s="189"/>
      <c r="V68" s="189"/>
      <c r="W68" s="189"/>
    </row>
    <row r="69" spans="12:23" s="148" customFormat="1" x14ac:dyDescent="0.3">
      <c r="L69" s="338"/>
      <c r="M69" s="341"/>
      <c r="N69" s="341"/>
      <c r="U69" s="189"/>
      <c r="V69" s="189"/>
      <c r="W69" s="189"/>
    </row>
    <row r="70" spans="12:23" s="148" customFormat="1" x14ac:dyDescent="0.3">
      <c r="L70" s="338"/>
      <c r="M70" s="341"/>
      <c r="N70" s="341"/>
      <c r="U70" s="189"/>
      <c r="V70" s="189"/>
      <c r="W70" s="189"/>
    </row>
    <row r="71" spans="12:23" s="148" customFormat="1" x14ac:dyDescent="0.3">
      <c r="L71" s="338"/>
      <c r="M71" s="341"/>
      <c r="N71" s="341"/>
      <c r="U71" s="189"/>
      <c r="V71" s="189"/>
      <c r="W71" s="189"/>
    </row>
    <row r="72" spans="12:23" s="148" customFormat="1" x14ac:dyDescent="0.3">
      <c r="L72" s="338"/>
      <c r="M72" s="341"/>
      <c r="N72" s="341"/>
      <c r="U72" s="189"/>
      <c r="V72" s="189"/>
      <c r="W72" s="189"/>
    </row>
    <row r="73" spans="12:23" s="148" customFormat="1" x14ac:dyDescent="0.3">
      <c r="L73" s="338"/>
      <c r="M73" s="341"/>
      <c r="N73" s="341"/>
      <c r="U73" s="189"/>
      <c r="V73" s="189"/>
      <c r="W73" s="189"/>
    </row>
    <row r="74" spans="12:23" s="148" customFormat="1" x14ac:dyDescent="0.3">
      <c r="L74" s="338"/>
      <c r="M74" s="341"/>
      <c r="N74" s="341"/>
      <c r="U74" s="189"/>
      <c r="V74" s="189"/>
      <c r="W74" s="189"/>
    </row>
    <row r="75" spans="12:23" s="148" customFormat="1" x14ac:dyDescent="0.3">
      <c r="L75" s="338"/>
      <c r="M75" s="341"/>
      <c r="N75" s="341"/>
      <c r="U75" s="189"/>
      <c r="V75" s="189"/>
      <c r="W75" s="189"/>
    </row>
    <row r="76" spans="12:23" s="148" customFormat="1" x14ac:dyDescent="0.3">
      <c r="L76" s="338"/>
      <c r="M76" s="341"/>
      <c r="N76" s="341"/>
      <c r="U76" s="189"/>
      <c r="V76" s="189"/>
      <c r="W76" s="189"/>
    </row>
    <row r="77" spans="12:23" s="148" customFormat="1" x14ac:dyDescent="0.3">
      <c r="L77" s="338"/>
      <c r="M77" s="341"/>
      <c r="N77" s="341"/>
      <c r="U77" s="189"/>
      <c r="V77" s="189"/>
      <c r="W77" s="189"/>
    </row>
    <row r="78" spans="12:23" s="148" customFormat="1" x14ac:dyDescent="0.3">
      <c r="L78" s="338"/>
      <c r="M78" s="341"/>
      <c r="N78" s="341"/>
      <c r="U78" s="189"/>
      <c r="V78" s="189"/>
      <c r="W78" s="189"/>
    </row>
    <row r="79" spans="12:23" s="148" customFormat="1" x14ac:dyDescent="0.3">
      <c r="L79" s="338"/>
      <c r="M79" s="341"/>
      <c r="N79" s="341"/>
      <c r="U79" s="189"/>
      <c r="V79" s="189"/>
      <c r="W79" s="189"/>
    </row>
    <row r="80" spans="12:23" s="148" customFormat="1" x14ac:dyDescent="0.3">
      <c r="L80" s="338"/>
      <c r="M80" s="341"/>
      <c r="N80" s="341"/>
      <c r="U80" s="189"/>
      <c r="V80" s="189"/>
      <c r="W80" s="189"/>
    </row>
    <row r="81" spans="12:23" s="148" customFormat="1" x14ac:dyDescent="0.3">
      <c r="L81" s="338"/>
      <c r="M81" s="341"/>
      <c r="N81" s="341"/>
      <c r="U81" s="189"/>
      <c r="V81" s="189"/>
      <c r="W81" s="189"/>
    </row>
    <row r="82" spans="12:23" s="148" customFormat="1" x14ac:dyDescent="0.3">
      <c r="L82" s="338"/>
      <c r="M82" s="341"/>
      <c r="N82" s="341"/>
      <c r="U82" s="189"/>
      <c r="V82" s="189"/>
      <c r="W82" s="189"/>
    </row>
    <row r="83" spans="12:23" s="148" customFormat="1" x14ac:dyDescent="0.3">
      <c r="L83" s="338"/>
      <c r="M83" s="341"/>
      <c r="N83" s="341"/>
      <c r="U83" s="189"/>
      <c r="V83" s="189"/>
      <c r="W83" s="189"/>
    </row>
    <row r="84" spans="12:23" s="148" customFormat="1" x14ac:dyDescent="0.3">
      <c r="L84" s="338"/>
      <c r="M84" s="341"/>
      <c r="N84" s="341"/>
      <c r="U84" s="189"/>
      <c r="V84" s="189"/>
      <c r="W84" s="189"/>
    </row>
    <row r="85" spans="12:23" s="148" customFormat="1" x14ac:dyDescent="0.3">
      <c r="L85" s="338"/>
      <c r="M85" s="341"/>
      <c r="N85" s="341"/>
      <c r="U85" s="189"/>
      <c r="V85" s="189"/>
      <c r="W85" s="189"/>
    </row>
    <row r="86" spans="12:23" s="148" customFormat="1" x14ac:dyDescent="0.3">
      <c r="L86" s="338"/>
      <c r="M86" s="341"/>
      <c r="N86" s="341"/>
      <c r="U86" s="189"/>
      <c r="V86" s="189"/>
      <c r="W86" s="189"/>
    </row>
    <row r="87" spans="12:23" s="148" customFormat="1" x14ac:dyDescent="0.3">
      <c r="L87" s="338"/>
      <c r="M87" s="341"/>
      <c r="N87" s="341"/>
      <c r="U87" s="189"/>
      <c r="V87" s="189"/>
      <c r="W87" s="189"/>
    </row>
    <row r="88" spans="12:23" s="148" customFormat="1" x14ac:dyDescent="0.3">
      <c r="L88" s="338"/>
      <c r="M88" s="341"/>
      <c r="N88" s="341"/>
      <c r="U88" s="189"/>
      <c r="V88" s="189"/>
      <c r="W88" s="189"/>
    </row>
    <row r="89" spans="12:23" s="148" customFormat="1" x14ac:dyDescent="0.3">
      <c r="L89" s="338"/>
      <c r="M89" s="341"/>
      <c r="N89" s="341"/>
      <c r="U89" s="189"/>
      <c r="V89" s="189"/>
      <c r="W89" s="189"/>
    </row>
    <row r="90" spans="12:23" s="148" customFormat="1" x14ac:dyDescent="0.3">
      <c r="L90" s="338"/>
      <c r="M90" s="341"/>
      <c r="N90" s="341"/>
      <c r="U90" s="189"/>
      <c r="V90" s="189"/>
      <c r="W90" s="189"/>
    </row>
    <row r="91" spans="12:23" s="148" customFormat="1" x14ac:dyDescent="0.3">
      <c r="L91" s="338"/>
      <c r="M91" s="341"/>
      <c r="N91" s="341"/>
      <c r="U91" s="189"/>
      <c r="V91" s="189"/>
      <c r="W91" s="189"/>
    </row>
    <row r="92" spans="12:23" s="148" customFormat="1" x14ac:dyDescent="0.3">
      <c r="L92" s="338"/>
      <c r="M92" s="341"/>
      <c r="N92" s="341"/>
      <c r="U92" s="189"/>
      <c r="V92" s="189"/>
      <c r="W92" s="189"/>
    </row>
    <row r="93" spans="12:23" s="148" customFormat="1" x14ac:dyDescent="0.3">
      <c r="L93" s="338"/>
      <c r="M93" s="341"/>
      <c r="N93" s="341"/>
      <c r="U93" s="189"/>
      <c r="V93" s="189"/>
      <c r="W93" s="189"/>
    </row>
    <row r="94" spans="12:23" s="148" customFormat="1" x14ac:dyDescent="0.3">
      <c r="L94" s="338"/>
      <c r="M94" s="341"/>
      <c r="N94" s="341"/>
      <c r="U94" s="189"/>
      <c r="V94" s="189"/>
      <c r="W94" s="189"/>
    </row>
    <row r="95" spans="12:23" s="148" customFormat="1" x14ac:dyDescent="0.3">
      <c r="L95" s="338"/>
      <c r="M95" s="341"/>
      <c r="N95" s="341"/>
      <c r="U95" s="189"/>
      <c r="V95" s="189"/>
      <c r="W95" s="189"/>
    </row>
    <row r="96" spans="12:23" s="148" customFormat="1" x14ac:dyDescent="0.3">
      <c r="L96" s="338"/>
      <c r="M96" s="341"/>
      <c r="N96" s="341"/>
      <c r="U96" s="189"/>
      <c r="V96" s="189"/>
      <c r="W96" s="189"/>
    </row>
    <row r="97" spans="12:23" s="148" customFormat="1" x14ac:dyDescent="0.3">
      <c r="L97" s="338"/>
      <c r="M97" s="341"/>
      <c r="N97" s="341"/>
      <c r="U97" s="189"/>
      <c r="V97" s="189"/>
      <c r="W97" s="189"/>
    </row>
    <row r="98" spans="12:23" s="148" customFormat="1" x14ac:dyDescent="0.3">
      <c r="L98" s="338"/>
      <c r="M98" s="341"/>
      <c r="N98" s="341"/>
      <c r="U98" s="189"/>
      <c r="V98" s="189"/>
      <c r="W98" s="189"/>
    </row>
    <row r="99" spans="12:23" s="148" customFormat="1" x14ac:dyDescent="0.3">
      <c r="L99" s="338"/>
      <c r="M99" s="341"/>
      <c r="N99" s="341"/>
      <c r="U99" s="189"/>
      <c r="V99" s="189"/>
      <c r="W99" s="189"/>
    </row>
    <row r="100" spans="12:23" s="148" customFormat="1" x14ac:dyDescent="0.3">
      <c r="L100" s="338"/>
      <c r="M100" s="341"/>
      <c r="N100" s="341"/>
      <c r="U100" s="189"/>
      <c r="V100" s="189"/>
      <c r="W100" s="189"/>
    </row>
    <row r="101" spans="12:23" s="148" customFormat="1" x14ac:dyDescent="0.3">
      <c r="L101" s="338"/>
      <c r="M101" s="341"/>
      <c r="N101" s="341"/>
      <c r="U101" s="189"/>
      <c r="V101" s="189"/>
      <c r="W101" s="189"/>
    </row>
    <row r="102" spans="12:23" s="148" customFormat="1" x14ac:dyDescent="0.3">
      <c r="L102" s="338"/>
      <c r="M102" s="341"/>
      <c r="N102" s="341"/>
      <c r="U102" s="189"/>
      <c r="V102" s="189"/>
      <c r="W102" s="189"/>
    </row>
    <row r="103" spans="12:23" s="148" customFormat="1" x14ac:dyDescent="0.3">
      <c r="L103" s="338"/>
      <c r="M103" s="341"/>
      <c r="N103" s="341"/>
      <c r="U103" s="189"/>
      <c r="V103" s="189"/>
      <c r="W103" s="189"/>
    </row>
    <row r="104" spans="12:23" s="148" customFormat="1" x14ac:dyDescent="0.3">
      <c r="L104" s="338"/>
      <c r="M104" s="341"/>
      <c r="N104" s="341"/>
      <c r="U104" s="189"/>
      <c r="V104" s="189"/>
      <c r="W104" s="189"/>
    </row>
    <row r="105" spans="12:23" s="148" customFormat="1" x14ac:dyDescent="0.3">
      <c r="L105" s="338"/>
      <c r="M105" s="341"/>
      <c r="N105" s="341"/>
      <c r="U105" s="189"/>
      <c r="V105" s="189"/>
      <c r="W105" s="189"/>
    </row>
    <row r="106" spans="12:23" s="148" customFormat="1" x14ac:dyDescent="0.3">
      <c r="L106" s="338"/>
      <c r="M106" s="341"/>
      <c r="N106" s="341"/>
      <c r="U106" s="189"/>
      <c r="V106" s="189"/>
      <c r="W106" s="189"/>
    </row>
    <row r="107" spans="12:23" s="148" customFormat="1" x14ac:dyDescent="0.3">
      <c r="L107" s="338"/>
      <c r="M107" s="341"/>
      <c r="N107" s="341"/>
      <c r="U107" s="189"/>
      <c r="V107" s="189"/>
      <c r="W107" s="189"/>
    </row>
    <row r="108" spans="12:23" s="148" customFormat="1" x14ac:dyDescent="0.3">
      <c r="L108" s="338"/>
      <c r="M108" s="341"/>
      <c r="N108" s="341"/>
      <c r="U108" s="189"/>
      <c r="V108" s="189"/>
      <c r="W108" s="189"/>
    </row>
    <row r="109" spans="12:23" s="148" customFormat="1" x14ac:dyDescent="0.3">
      <c r="L109" s="338"/>
      <c r="M109" s="341"/>
      <c r="N109" s="341"/>
      <c r="U109" s="189"/>
      <c r="V109" s="189"/>
      <c r="W109" s="189"/>
    </row>
    <row r="110" spans="12:23" s="148" customFormat="1" x14ac:dyDescent="0.3">
      <c r="L110" s="338"/>
      <c r="M110" s="341"/>
      <c r="N110" s="341"/>
      <c r="U110" s="189"/>
      <c r="V110" s="189"/>
      <c r="W110" s="189"/>
    </row>
    <row r="111" spans="12:23" s="148" customFormat="1" x14ac:dyDescent="0.3">
      <c r="L111" s="338"/>
      <c r="M111" s="341"/>
      <c r="N111" s="341"/>
      <c r="U111" s="189"/>
      <c r="V111" s="189"/>
      <c r="W111" s="189"/>
    </row>
    <row r="112" spans="12:23" s="148" customFormat="1" x14ac:dyDescent="0.3">
      <c r="L112" s="338"/>
      <c r="M112" s="341"/>
      <c r="N112" s="341"/>
      <c r="U112" s="189"/>
      <c r="V112" s="189"/>
      <c r="W112" s="189"/>
    </row>
    <row r="113" spans="12:23" s="148" customFormat="1" x14ac:dyDescent="0.3">
      <c r="L113" s="338"/>
      <c r="M113" s="341"/>
      <c r="N113" s="341"/>
      <c r="U113" s="189"/>
      <c r="V113" s="189"/>
      <c r="W113" s="189"/>
    </row>
    <row r="114" spans="12:23" s="148" customFormat="1" x14ac:dyDescent="0.3">
      <c r="L114" s="338"/>
      <c r="M114" s="341"/>
      <c r="N114" s="341"/>
      <c r="U114" s="189"/>
      <c r="V114" s="189"/>
      <c r="W114" s="189"/>
    </row>
    <row r="115" spans="12:23" s="148" customFormat="1" x14ac:dyDescent="0.3">
      <c r="L115" s="338"/>
      <c r="M115" s="341"/>
      <c r="N115" s="341"/>
      <c r="U115" s="189"/>
      <c r="V115" s="189"/>
      <c r="W115" s="189"/>
    </row>
    <row r="116" spans="12:23" s="148" customFormat="1" x14ac:dyDescent="0.3">
      <c r="L116" s="338"/>
      <c r="M116" s="341"/>
      <c r="N116" s="341"/>
      <c r="U116" s="189"/>
      <c r="V116" s="189"/>
      <c r="W116" s="189"/>
    </row>
    <row r="117" spans="12:23" s="148" customFormat="1" x14ac:dyDescent="0.3">
      <c r="L117" s="338"/>
      <c r="M117" s="341"/>
      <c r="N117" s="341"/>
      <c r="U117" s="189"/>
      <c r="V117" s="189"/>
      <c r="W117" s="189"/>
    </row>
    <row r="118" spans="12:23" s="148" customFormat="1" x14ac:dyDescent="0.3">
      <c r="L118" s="338"/>
      <c r="M118" s="341"/>
      <c r="N118" s="341"/>
      <c r="U118" s="189"/>
      <c r="V118" s="189"/>
      <c r="W118" s="189"/>
    </row>
    <row r="119" spans="12:23" s="148" customFormat="1" x14ac:dyDescent="0.3">
      <c r="L119" s="338"/>
      <c r="M119" s="341"/>
      <c r="N119" s="341"/>
      <c r="U119" s="189"/>
      <c r="V119" s="189"/>
      <c r="W119" s="189"/>
    </row>
    <row r="120" spans="12:23" s="148" customFormat="1" x14ac:dyDescent="0.3">
      <c r="L120" s="338"/>
      <c r="M120" s="341"/>
      <c r="N120" s="341"/>
      <c r="U120" s="189"/>
      <c r="V120" s="189"/>
      <c r="W120" s="189"/>
    </row>
    <row r="121" spans="12:23" s="148" customFormat="1" x14ac:dyDescent="0.3">
      <c r="L121" s="338"/>
      <c r="M121" s="341"/>
      <c r="N121" s="341"/>
      <c r="U121" s="189"/>
      <c r="V121" s="189"/>
      <c r="W121" s="189"/>
    </row>
    <row r="122" spans="12:23" s="148" customFormat="1" x14ac:dyDescent="0.3">
      <c r="L122" s="338"/>
      <c r="M122" s="341"/>
      <c r="N122" s="341"/>
      <c r="U122" s="189"/>
      <c r="V122" s="189"/>
      <c r="W122" s="189"/>
    </row>
    <row r="123" spans="12:23" s="148" customFormat="1" x14ac:dyDescent="0.3">
      <c r="L123" s="338"/>
      <c r="M123" s="341"/>
      <c r="N123" s="341"/>
      <c r="U123" s="189"/>
      <c r="V123" s="189"/>
      <c r="W123" s="189"/>
    </row>
    <row r="124" spans="12:23" s="148" customFormat="1" x14ac:dyDescent="0.3">
      <c r="L124" s="338"/>
      <c r="M124" s="341"/>
      <c r="N124" s="341"/>
      <c r="U124" s="189"/>
      <c r="V124" s="189"/>
      <c r="W124" s="189"/>
    </row>
    <row r="125" spans="12:23" s="148" customFormat="1" x14ac:dyDescent="0.3">
      <c r="L125" s="338"/>
      <c r="M125" s="341"/>
      <c r="N125" s="341"/>
      <c r="U125" s="189"/>
      <c r="V125" s="189"/>
      <c r="W125" s="189"/>
    </row>
    <row r="126" spans="12:23" s="148" customFormat="1" x14ac:dyDescent="0.3">
      <c r="L126" s="338"/>
      <c r="M126" s="341"/>
      <c r="N126" s="341"/>
      <c r="U126" s="189"/>
      <c r="V126" s="189"/>
      <c r="W126" s="189"/>
    </row>
    <row r="127" spans="12:23" s="148" customFormat="1" x14ac:dyDescent="0.3">
      <c r="L127" s="338"/>
      <c r="M127" s="341"/>
      <c r="N127" s="341"/>
      <c r="U127" s="189"/>
      <c r="V127" s="189"/>
      <c r="W127" s="189"/>
    </row>
    <row r="128" spans="12:23" s="148" customFormat="1" x14ac:dyDescent="0.3">
      <c r="L128" s="338"/>
      <c r="M128" s="341"/>
      <c r="N128" s="341"/>
      <c r="U128" s="189"/>
      <c r="V128" s="189"/>
      <c r="W128" s="189"/>
    </row>
    <row r="129" spans="12:23" s="148" customFormat="1" x14ac:dyDescent="0.3">
      <c r="L129" s="338"/>
      <c r="M129" s="341"/>
      <c r="N129" s="341"/>
      <c r="U129" s="189"/>
      <c r="V129" s="189"/>
      <c r="W129" s="189"/>
    </row>
    <row r="130" spans="12:23" s="148" customFormat="1" x14ac:dyDescent="0.3">
      <c r="L130" s="338"/>
      <c r="M130" s="341"/>
      <c r="N130" s="341"/>
      <c r="U130" s="189"/>
      <c r="V130" s="189"/>
      <c r="W130" s="189"/>
    </row>
    <row r="131" spans="12:23" s="148" customFormat="1" x14ac:dyDescent="0.3">
      <c r="L131" s="338"/>
      <c r="M131" s="341"/>
      <c r="N131" s="341"/>
      <c r="U131" s="189"/>
      <c r="V131" s="189"/>
      <c r="W131" s="189"/>
    </row>
    <row r="132" spans="12:23" s="148" customFormat="1" x14ac:dyDescent="0.3">
      <c r="L132" s="338"/>
      <c r="M132" s="341"/>
      <c r="N132" s="341"/>
      <c r="U132" s="189"/>
      <c r="V132" s="189"/>
      <c r="W132" s="189"/>
    </row>
    <row r="133" spans="12:23" s="148" customFormat="1" x14ac:dyDescent="0.3">
      <c r="L133" s="338"/>
      <c r="M133" s="341"/>
      <c r="N133" s="341"/>
      <c r="U133" s="189"/>
      <c r="V133" s="189"/>
      <c r="W133" s="189"/>
    </row>
    <row r="134" spans="12:23" s="148" customFormat="1" x14ac:dyDescent="0.3">
      <c r="L134" s="338"/>
      <c r="M134" s="341"/>
      <c r="N134" s="341"/>
      <c r="U134" s="189"/>
      <c r="V134" s="189"/>
      <c r="W134" s="189"/>
    </row>
    <row r="135" spans="12:23" s="148" customFormat="1" x14ac:dyDescent="0.3">
      <c r="L135" s="338"/>
      <c r="M135" s="341"/>
      <c r="N135" s="341"/>
      <c r="U135" s="189"/>
      <c r="V135" s="189"/>
      <c r="W135" s="189"/>
    </row>
    <row r="136" spans="12:23" s="148" customFormat="1" x14ac:dyDescent="0.3">
      <c r="L136" s="338"/>
      <c r="M136" s="341"/>
      <c r="N136" s="341"/>
      <c r="U136" s="189"/>
      <c r="V136" s="189"/>
      <c r="W136" s="189"/>
    </row>
    <row r="137" spans="12:23" s="148" customFormat="1" x14ac:dyDescent="0.3">
      <c r="L137" s="338"/>
      <c r="M137" s="341"/>
      <c r="N137" s="341"/>
      <c r="U137" s="189"/>
      <c r="V137" s="189"/>
      <c r="W137" s="189"/>
    </row>
    <row r="138" spans="12:23" s="148" customFormat="1" x14ac:dyDescent="0.3">
      <c r="L138" s="338"/>
      <c r="M138" s="341"/>
      <c r="N138" s="341"/>
      <c r="U138" s="189"/>
      <c r="V138" s="189"/>
      <c r="W138" s="189"/>
    </row>
    <row r="139" spans="12:23" s="148" customFormat="1" x14ac:dyDescent="0.3">
      <c r="L139" s="338"/>
      <c r="M139" s="341"/>
      <c r="N139" s="341"/>
      <c r="U139" s="189"/>
      <c r="V139" s="189"/>
      <c r="W139" s="189"/>
    </row>
    <row r="140" spans="12:23" s="148" customFormat="1" x14ac:dyDescent="0.3">
      <c r="L140" s="338"/>
      <c r="M140" s="341"/>
      <c r="N140" s="341"/>
      <c r="U140" s="189"/>
      <c r="V140" s="189"/>
      <c r="W140" s="189"/>
    </row>
    <row r="141" spans="12:23" s="148" customFormat="1" x14ac:dyDescent="0.3">
      <c r="L141" s="338"/>
      <c r="M141" s="341"/>
      <c r="N141" s="341"/>
      <c r="U141" s="189"/>
      <c r="V141" s="189"/>
      <c r="W141" s="189"/>
    </row>
    <row r="142" spans="12:23" s="148" customFormat="1" x14ac:dyDescent="0.3">
      <c r="L142" s="338"/>
      <c r="M142" s="341"/>
      <c r="N142" s="341"/>
      <c r="U142" s="189"/>
      <c r="V142" s="189"/>
      <c r="W142" s="189"/>
    </row>
    <row r="143" spans="12:23" s="148" customFormat="1" x14ac:dyDescent="0.3">
      <c r="L143" s="338"/>
      <c r="M143" s="341"/>
      <c r="N143" s="341"/>
      <c r="U143" s="189"/>
      <c r="V143" s="189"/>
      <c r="W143" s="189"/>
    </row>
    <row r="144" spans="12:23" s="148" customFormat="1" x14ac:dyDescent="0.3">
      <c r="L144" s="338"/>
      <c r="M144" s="341"/>
      <c r="N144" s="341"/>
      <c r="U144" s="189"/>
      <c r="V144" s="189"/>
      <c r="W144" s="189"/>
    </row>
    <row r="145" spans="12:23" s="148" customFormat="1" x14ac:dyDescent="0.3">
      <c r="L145" s="338"/>
      <c r="M145" s="341"/>
      <c r="N145" s="341"/>
      <c r="U145" s="189"/>
      <c r="V145" s="189"/>
      <c r="W145" s="189"/>
    </row>
    <row r="146" spans="12:23" s="148" customFormat="1" x14ac:dyDescent="0.3">
      <c r="L146" s="338"/>
      <c r="M146" s="341"/>
      <c r="N146" s="341"/>
      <c r="U146" s="189"/>
      <c r="V146" s="189"/>
      <c r="W146" s="189"/>
    </row>
    <row r="147" spans="12:23" s="148" customFormat="1" x14ac:dyDescent="0.3">
      <c r="L147" s="338"/>
      <c r="M147" s="341"/>
      <c r="N147" s="341"/>
      <c r="U147" s="189"/>
      <c r="V147" s="189"/>
      <c r="W147" s="189"/>
    </row>
    <row r="148" spans="12:23" s="148" customFormat="1" x14ac:dyDescent="0.3">
      <c r="L148" s="338"/>
      <c r="M148" s="341"/>
      <c r="N148" s="341"/>
      <c r="U148" s="189"/>
      <c r="V148" s="189"/>
      <c r="W148" s="189"/>
    </row>
    <row r="149" spans="12:23" s="148" customFormat="1" x14ac:dyDescent="0.3">
      <c r="L149" s="338"/>
      <c r="M149" s="341"/>
      <c r="N149" s="341"/>
      <c r="U149" s="189"/>
      <c r="V149" s="189"/>
      <c r="W149" s="189"/>
    </row>
    <row r="150" spans="12:23" s="148" customFormat="1" x14ac:dyDescent="0.3">
      <c r="L150" s="338"/>
      <c r="M150" s="341"/>
      <c r="N150" s="341"/>
      <c r="U150" s="189"/>
      <c r="V150" s="189"/>
      <c r="W150" s="189"/>
    </row>
    <row r="151" spans="12:23" s="148" customFormat="1" x14ac:dyDescent="0.3">
      <c r="L151" s="338"/>
      <c r="M151" s="341"/>
      <c r="N151" s="341"/>
      <c r="U151" s="189"/>
      <c r="V151" s="189"/>
      <c r="W151" s="189"/>
    </row>
    <row r="152" spans="12:23" s="148" customFormat="1" x14ac:dyDescent="0.3">
      <c r="L152" s="338"/>
      <c r="M152" s="341"/>
      <c r="N152" s="341"/>
      <c r="U152" s="189"/>
      <c r="V152" s="189"/>
      <c r="W152" s="189"/>
    </row>
    <row r="153" spans="12:23" s="148" customFormat="1" x14ac:dyDescent="0.3">
      <c r="L153" s="338"/>
      <c r="M153" s="341"/>
      <c r="N153" s="341"/>
      <c r="U153" s="189"/>
      <c r="V153" s="189"/>
      <c r="W153" s="189"/>
    </row>
    <row r="154" spans="12:23" s="148" customFormat="1" x14ac:dyDescent="0.3">
      <c r="L154" s="338"/>
      <c r="M154" s="341"/>
      <c r="N154" s="341"/>
      <c r="U154" s="189"/>
      <c r="V154" s="189"/>
      <c r="W154" s="189"/>
    </row>
    <row r="155" spans="12:23" s="148" customFormat="1" x14ac:dyDescent="0.3">
      <c r="L155" s="338"/>
      <c r="M155" s="341"/>
      <c r="N155" s="341"/>
      <c r="U155" s="189"/>
      <c r="V155" s="189"/>
      <c r="W155" s="189"/>
    </row>
    <row r="156" spans="12:23" s="148" customFormat="1" x14ac:dyDescent="0.3">
      <c r="L156" s="338"/>
      <c r="M156" s="341"/>
      <c r="N156" s="341"/>
      <c r="U156" s="189"/>
      <c r="V156" s="189"/>
      <c r="W156" s="189"/>
    </row>
    <row r="157" spans="12:23" s="148" customFormat="1" x14ac:dyDescent="0.3">
      <c r="L157" s="338"/>
      <c r="M157" s="341"/>
      <c r="N157" s="341"/>
      <c r="U157" s="189"/>
      <c r="V157" s="189"/>
      <c r="W157" s="189"/>
    </row>
    <row r="158" spans="12:23" s="148" customFormat="1" x14ac:dyDescent="0.3">
      <c r="L158" s="338"/>
      <c r="M158" s="341"/>
      <c r="N158" s="341"/>
      <c r="U158" s="189"/>
      <c r="V158" s="189"/>
      <c r="W158" s="189"/>
    </row>
    <row r="159" spans="12:23" s="148" customFormat="1" x14ac:dyDescent="0.3">
      <c r="L159" s="338"/>
      <c r="M159" s="341"/>
      <c r="N159" s="341"/>
      <c r="U159" s="189"/>
      <c r="V159" s="189"/>
      <c r="W159" s="189"/>
    </row>
    <row r="160" spans="12:23" s="148" customFormat="1" x14ac:dyDescent="0.3">
      <c r="L160" s="338"/>
      <c r="M160" s="341"/>
      <c r="N160" s="341"/>
      <c r="U160" s="189"/>
      <c r="V160" s="189"/>
      <c r="W160" s="189"/>
    </row>
    <row r="161" spans="12:23" s="148" customFormat="1" x14ac:dyDescent="0.3">
      <c r="L161" s="338"/>
      <c r="M161" s="341"/>
      <c r="N161" s="341"/>
      <c r="U161" s="189"/>
      <c r="V161" s="189"/>
      <c r="W161" s="189"/>
    </row>
    <row r="162" spans="12:23" s="148" customFormat="1" x14ac:dyDescent="0.3">
      <c r="L162" s="338"/>
      <c r="M162" s="341"/>
      <c r="N162" s="341"/>
      <c r="U162" s="189"/>
      <c r="V162" s="189"/>
      <c r="W162" s="189"/>
    </row>
    <row r="163" spans="12:23" s="148" customFormat="1" x14ac:dyDescent="0.3">
      <c r="L163" s="338"/>
      <c r="M163" s="341"/>
      <c r="N163" s="341"/>
      <c r="U163" s="189"/>
      <c r="V163" s="189"/>
      <c r="W163" s="189"/>
    </row>
    <row r="164" spans="12:23" s="148" customFormat="1" x14ac:dyDescent="0.3">
      <c r="L164" s="338"/>
      <c r="M164" s="341"/>
      <c r="N164" s="341"/>
      <c r="U164" s="189"/>
      <c r="V164" s="189"/>
      <c r="W164" s="189"/>
    </row>
    <row r="165" spans="12:23" s="148" customFormat="1" x14ac:dyDescent="0.3">
      <c r="L165" s="338"/>
      <c r="M165" s="341"/>
      <c r="N165" s="341"/>
      <c r="U165" s="189"/>
      <c r="V165" s="189"/>
      <c r="W165" s="189"/>
    </row>
    <row r="166" spans="12:23" s="148" customFormat="1" x14ac:dyDescent="0.3">
      <c r="L166" s="338"/>
      <c r="M166" s="341"/>
      <c r="N166" s="341"/>
      <c r="U166" s="189"/>
      <c r="V166" s="189"/>
      <c r="W166" s="189"/>
    </row>
    <row r="167" spans="12:23" s="148" customFormat="1" x14ac:dyDescent="0.3">
      <c r="L167" s="338"/>
      <c r="M167" s="341"/>
      <c r="N167" s="341"/>
      <c r="U167" s="189"/>
      <c r="V167" s="189"/>
      <c r="W167" s="189"/>
    </row>
    <row r="168" spans="12:23" s="148" customFormat="1" x14ac:dyDescent="0.3">
      <c r="L168" s="338"/>
      <c r="M168" s="341"/>
      <c r="N168" s="341"/>
      <c r="U168" s="189"/>
      <c r="V168" s="189"/>
      <c r="W168" s="189"/>
    </row>
    <row r="169" spans="12:23" s="148" customFormat="1" x14ac:dyDescent="0.3">
      <c r="L169" s="338"/>
      <c r="M169" s="341"/>
      <c r="N169" s="341"/>
      <c r="U169" s="189"/>
      <c r="V169" s="189"/>
      <c r="W169" s="189"/>
    </row>
    <row r="170" spans="12:23" s="148" customFormat="1" x14ac:dyDescent="0.3">
      <c r="L170" s="338"/>
      <c r="M170" s="341"/>
      <c r="N170" s="341"/>
      <c r="U170" s="189"/>
      <c r="V170" s="189"/>
      <c r="W170" s="189"/>
    </row>
    <row r="171" spans="12:23" s="148" customFormat="1" x14ac:dyDescent="0.3">
      <c r="L171" s="338"/>
      <c r="M171" s="341"/>
      <c r="N171" s="341"/>
      <c r="U171" s="189"/>
      <c r="V171" s="189"/>
      <c r="W171" s="189"/>
    </row>
    <row r="172" spans="12:23" s="148" customFormat="1" x14ac:dyDescent="0.3">
      <c r="L172" s="338"/>
      <c r="M172" s="341"/>
      <c r="N172" s="341"/>
      <c r="U172" s="189"/>
      <c r="V172" s="189"/>
      <c r="W172" s="189"/>
    </row>
    <row r="173" spans="12:23" s="148" customFormat="1" x14ac:dyDescent="0.3">
      <c r="L173" s="338"/>
      <c r="M173" s="341"/>
      <c r="N173" s="341"/>
      <c r="U173" s="189"/>
      <c r="V173" s="189"/>
      <c r="W173" s="189"/>
    </row>
    <row r="174" spans="12:23" s="148" customFormat="1" x14ac:dyDescent="0.3">
      <c r="L174" s="338"/>
      <c r="M174" s="341"/>
      <c r="N174" s="341"/>
      <c r="U174" s="189"/>
      <c r="V174" s="189"/>
      <c r="W174" s="189"/>
    </row>
    <row r="175" spans="12:23" s="148" customFormat="1" x14ac:dyDescent="0.3">
      <c r="L175" s="338"/>
      <c r="M175" s="341"/>
      <c r="N175" s="341"/>
      <c r="U175" s="189"/>
      <c r="V175" s="189"/>
      <c r="W175" s="189"/>
    </row>
    <row r="176" spans="12:23" s="148" customFormat="1" x14ac:dyDescent="0.3">
      <c r="L176" s="338"/>
      <c r="M176" s="341"/>
      <c r="N176" s="341"/>
      <c r="U176" s="189"/>
      <c r="V176" s="189"/>
      <c r="W176" s="189"/>
    </row>
    <row r="177" spans="12:23" s="148" customFormat="1" x14ac:dyDescent="0.3">
      <c r="L177" s="338"/>
      <c r="M177" s="341"/>
      <c r="N177" s="341"/>
      <c r="U177" s="189"/>
      <c r="V177" s="189"/>
      <c r="W177" s="189"/>
    </row>
    <row r="178" spans="12:23" s="148" customFormat="1" x14ac:dyDescent="0.3">
      <c r="L178" s="338"/>
      <c r="M178" s="341"/>
      <c r="N178" s="341"/>
      <c r="U178" s="189"/>
      <c r="V178" s="189"/>
      <c r="W178" s="189"/>
    </row>
    <row r="179" spans="12:23" s="148" customFormat="1" x14ac:dyDescent="0.3">
      <c r="L179" s="338"/>
      <c r="M179" s="341"/>
      <c r="N179" s="341"/>
      <c r="U179" s="189"/>
      <c r="V179" s="189"/>
      <c r="W179" s="189"/>
    </row>
    <row r="180" spans="12:23" s="148" customFormat="1" x14ac:dyDescent="0.3">
      <c r="L180" s="338"/>
      <c r="M180" s="341"/>
      <c r="N180" s="341"/>
      <c r="U180" s="189"/>
      <c r="V180" s="189"/>
      <c r="W180" s="189"/>
    </row>
    <row r="181" spans="12:23" s="148" customFormat="1" x14ac:dyDescent="0.3">
      <c r="L181" s="338"/>
      <c r="M181" s="341"/>
      <c r="N181" s="341"/>
      <c r="U181" s="189"/>
      <c r="V181" s="189"/>
      <c r="W181" s="189"/>
    </row>
    <row r="182" spans="12:23" s="148" customFormat="1" x14ac:dyDescent="0.3">
      <c r="L182" s="338"/>
      <c r="M182" s="341"/>
      <c r="N182" s="341"/>
      <c r="U182" s="189"/>
      <c r="V182" s="189"/>
      <c r="W182" s="189"/>
    </row>
    <row r="183" spans="12:23" s="148" customFormat="1" x14ac:dyDescent="0.3">
      <c r="L183" s="338"/>
      <c r="M183" s="341"/>
      <c r="N183" s="341"/>
      <c r="U183" s="189"/>
      <c r="V183" s="189"/>
      <c r="W183" s="189"/>
    </row>
    <row r="184" spans="12:23" s="148" customFormat="1" x14ac:dyDescent="0.3">
      <c r="L184" s="338"/>
      <c r="M184" s="341"/>
      <c r="N184" s="341"/>
      <c r="U184" s="189"/>
      <c r="V184" s="189"/>
      <c r="W184" s="189"/>
    </row>
    <row r="185" spans="12:23" s="148" customFormat="1" x14ac:dyDescent="0.3">
      <c r="L185" s="338"/>
      <c r="M185" s="341"/>
      <c r="N185" s="341"/>
      <c r="U185" s="189"/>
      <c r="V185" s="189"/>
      <c r="W185" s="189"/>
    </row>
    <row r="186" spans="12:23" s="148" customFormat="1" x14ac:dyDescent="0.3">
      <c r="L186" s="338"/>
      <c r="M186" s="341"/>
      <c r="N186" s="341"/>
      <c r="U186" s="189"/>
      <c r="V186" s="189"/>
      <c r="W186" s="189"/>
    </row>
    <row r="187" spans="12:23" s="148" customFormat="1" x14ac:dyDescent="0.3">
      <c r="L187" s="338"/>
      <c r="M187" s="341"/>
      <c r="N187" s="341"/>
      <c r="U187" s="189"/>
      <c r="V187" s="189"/>
      <c r="W187" s="189"/>
    </row>
    <row r="188" spans="12:23" s="148" customFormat="1" x14ac:dyDescent="0.3">
      <c r="L188" s="338"/>
      <c r="M188" s="341"/>
      <c r="N188" s="341"/>
      <c r="U188" s="189"/>
      <c r="V188" s="189"/>
      <c r="W188" s="189"/>
    </row>
    <row r="189" spans="12:23" s="148" customFormat="1" x14ac:dyDescent="0.3">
      <c r="L189" s="338"/>
      <c r="M189" s="341"/>
      <c r="N189" s="341"/>
      <c r="U189" s="189"/>
      <c r="V189" s="189"/>
      <c r="W189" s="189"/>
    </row>
    <row r="190" spans="12:23" s="148" customFormat="1" x14ac:dyDescent="0.3">
      <c r="L190" s="338"/>
      <c r="M190" s="341"/>
      <c r="N190" s="341"/>
      <c r="U190" s="189"/>
      <c r="V190" s="189"/>
      <c r="W190" s="189"/>
    </row>
    <row r="191" spans="12:23" s="148" customFormat="1" x14ac:dyDescent="0.3">
      <c r="L191" s="338"/>
      <c r="M191" s="341"/>
      <c r="N191" s="341"/>
      <c r="U191" s="189"/>
      <c r="V191" s="189"/>
      <c r="W191" s="189"/>
    </row>
    <row r="192" spans="12:23" s="148" customFormat="1" x14ac:dyDescent="0.3">
      <c r="L192" s="338"/>
      <c r="M192" s="341"/>
      <c r="N192" s="341"/>
      <c r="U192" s="189"/>
      <c r="V192" s="189"/>
      <c r="W192" s="189"/>
    </row>
    <row r="193" spans="12:23" s="148" customFormat="1" x14ac:dyDescent="0.3">
      <c r="L193" s="338"/>
      <c r="M193" s="341"/>
      <c r="N193" s="341"/>
      <c r="U193" s="189"/>
      <c r="V193" s="189"/>
      <c r="W193" s="189"/>
    </row>
    <row r="194" spans="12:23" s="148" customFormat="1" x14ac:dyDescent="0.3">
      <c r="L194" s="338"/>
      <c r="M194" s="341"/>
      <c r="N194" s="341"/>
      <c r="U194" s="189"/>
      <c r="V194" s="189"/>
      <c r="W194" s="189"/>
    </row>
    <row r="195" spans="12:23" s="148" customFormat="1" x14ac:dyDescent="0.3">
      <c r="L195" s="338"/>
      <c r="M195" s="341"/>
      <c r="N195" s="341"/>
      <c r="U195" s="189"/>
      <c r="V195" s="189"/>
      <c r="W195" s="189"/>
    </row>
    <row r="196" spans="12:23" s="148" customFormat="1" x14ac:dyDescent="0.3">
      <c r="L196" s="338"/>
      <c r="M196" s="341"/>
      <c r="N196" s="341"/>
      <c r="U196" s="189"/>
      <c r="V196" s="189"/>
      <c r="W196" s="189"/>
    </row>
    <row r="197" spans="12:23" s="148" customFormat="1" x14ac:dyDescent="0.3">
      <c r="L197" s="338"/>
      <c r="M197" s="341"/>
      <c r="N197" s="341"/>
      <c r="U197" s="189"/>
      <c r="V197" s="189"/>
      <c r="W197" s="189"/>
    </row>
    <row r="198" spans="12:23" s="148" customFormat="1" x14ac:dyDescent="0.3">
      <c r="L198" s="338"/>
      <c r="M198" s="341"/>
      <c r="N198" s="341"/>
      <c r="U198" s="189"/>
      <c r="V198" s="189"/>
      <c r="W198" s="189"/>
    </row>
    <row r="199" spans="12:23" s="148" customFormat="1" x14ac:dyDescent="0.3">
      <c r="L199" s="338"/>
      <c r="M199" s="341"/>
      <c r="N199" s="341"/>
      <c r="U199" s="189"/>
      <c r="V199" s="189"/>
      <c r="W199" s="189"/>
    </row>
    <row r="200" spans="12:23" s="148" customFormat="1" x14ac:dyDescent="0.3">
      <c r="L200" s="338"/>
      <c r="M200" s="341"/>
      <c r="N200" s="341"/>
      <c r="U200" s="189"/>
      <c r="V200" s="189"/>
      <c r="W200" s="189"/>
    </row>
    <row r="201" spans="12:23" s="148" customFormat="1" x14ac:dyDescent="0.3">
      <c r="L201" s="338"/>
      <c r="M201" s="341"/>
      <c r="N201" s="341"/>
      <c r="U201" s="189"/>
      <c r="V201" s="189"/>
      <c r="W201" s="189"/>
    </row>
    <row r="202" spans="12:23" s="148" customFormat="1" x14ac:dyDescent="0.3">
      <c r="L202" s="338"/>
      <c r="M202" s="341"/>
      <c r="N202" s="341"/>
      <c r="U202" s="189"/>
      <c r="V202" s="189"/>
      <c r="W202" s="189"/>
    </row>
    <row r="203" spans="12:23" s="148" customFormat="1" x14ac:dyDescent="0.3">
      <c r="L203" s="338"/>
      <c r="M203" s="341"/>
      <c r="N203" s="341"/>
      <c r="U203" s="189"/>
      <c r="V203" s="189"/>
      <c r="W203" s="189"/>
    </row>
    <row r="204" spans="12:23" s="148" customFormat="1" x14ac:dyDescent="0.3">
      <c r="L204" s="338"/>
      <c r="M204" s="341"/>
      <c r="N204" s="341"/>
      <c r="U204" s="189"/>
      <c r="V204" s="189"/>
      <c r="W204" s="189"/>
    </row>
    <row r="205" spans="12:23" s="148" customFormat="1" x14ac:dyDescent="0.3">
      <c r="L205" s="338"/>
      <c r="M205" s="341"/>
      <c r="N205" s="341"/>
      <c r="U205" s="189"/>
      <c r="V205" s="189"/>
      <c r="W205" s="189"/>
    </row>
    <row r="206" spans="12:23" s="148" customFormat="1" x14ac:dyDescent="0.3">
      <c r="L206" s="338"/>
      <c r="M206" s="341"/>
      <c r="N206" s="341"/>
      <c r="U206" s="189"/>
      <c r="V206" s="189"/>
      <c r="W206" s="189"/>
    </row>
    <row r="207" spans="12:23" s="148" customFormat="1" x14ac:dyDescent="0.3">
      <c r="L207" s="338"/>
      <c r="M207" s="341"/>
      <c r="N207" s="341"/>
      <c r="U207" s="189"/>
      <c r="V207" s="189"/>
      <c r="W207" s="189"/>
    </row>
    <row r="208" spans="12:23" s="148" customFormat="1" x14ac:dyDescent="0.3">
      <c r="L208" s="338"/>
      <c r="M208" s="341"/>
      <c r="N208" s="341"/>
      <c r="U208" s="189"/>
      <c r="V208" s="189"/>
      <c r="W208" s="189"/>
    </row>
    <row r="209" spans="12:23" s="148" customFormat="1" x14ac:dyDescent="0.3">
      <c r="L209" s="338"/>
      <c r="M209" s="341"/>
      <c r="N209" s="341"/>
      <c r="U209" s="189"/>
      <c r="V209" s="189"/>
      <c r="W209" s="189"/>
    </row>
    <row r="210" spans="12:23" s="148" customFormat="1" x14ac:dyDescent="0.3">
      <c r="L210" s="338"/>
      <c r="M210" s="341"/>
      <c r="N210" s="341"/>
      <c r="U210" s="189"/>
      <c r="V210" s="189"/>
      <c r="W210" s="189"/>
    </row>
    <row r="211" spans="12:23" s="148" customFormat="1" x14ac:dyDescent="0.3">
      <c r="L211" s="338"/>
      <c r="M211" s="341"/>
      <c r="N211" s="341"/>
      <c r="U211" s="189"/>
      <c r="V211" s="189"/>
      <c r="W211" s="189"/>
    </row>
    <row r="212" spans="12:23" s="148" customFormat="1" x14ac:dyDescent="0.3">
      <c r="L212" s="338"/>
      <c r="M212" s="341"/>
      <c r="N212" s="341"/>
      <c r="U212" s="189"/>
      <c r="V212" s="189"/>
      <c r="W212" s="189"/>
    </row>
    <row r="213" spans="12:23" s="148" customFormat="1" x14ac:dyDescent="0.3">
      <c r="L213" s="338"/>
      <c r="M213" s="341"/>
      <c r="N213" s="341"/>
      <c r="U213" s="189"/>
      <c r="V213" s="189"/>
      <c r="W213" s="189"/>
    </row>
    <row r="214" spans="12:23" s="148" customFormat="1" x14ac:dyDescent="0.3">
      <c r="L214" s="338"/>
      <c r="M214" s="341"/>
      <c r="N214" s="341"/>
      <c r="U214" s="189"/>
      <c r="V214" s="189"/>
      <c r="W214" s="189"/>
    </row>
    <row r="215" spans="12:23" s="148" customFormat="1" x14ac:dyDescent="0.3">
      <c r="L215" s="338"/>
      <c r="M215" s="341"/>
      <c r="N215" s="341"/>
      <c r="U215" s="189"/>
      <c r="V215" s="189"/>
      <c r="W215" s="189"/>
    </row>
    <row r="216" spans="12:23" s="148" customFormat="1" x14ac:dyDescent="0.3">
      <c r="L216" s="338"/>
      <c r="M216" s="341"/>
      <c r="N216" s="341"/>
      <c r="U216" s="189"/>
      <c r="V216" s="189"/>
      <c r="W216" s="189"/>
    </row>
    <row r="217" spans="12:23" s="148" customFormat="1" x14ac:dyDescent="0.3">
      <c r="L217" s="338"/>
      <c r="M217" s="341"/>
      <c r="N217" s="341"/>
      <c r="U217" s="189"/>
      <c r="V217" s="189"/>
      <c r="W217" s="189"/>
    </row>
    <row r="218" spans="12:23" s="148" customFormat="1" x14ac:dyDescent="0.3">
      <c r="L218" s="338"/>
      <c r="M218" s="341"/>
      <c r="N218" s="341"/>
      <c r="U218" s="189"/>
      <c r="V218" s="189"/>
      <c r="W218" s="189"/>
    </row>
    <row r="219" spans="12:23" s="148" customFormat="1" x14ac:dyDescent="0.3">
      <c r="L219" s="338"/>
      <c r="M219" s="341"/>
      <c r="N219" s="341"/>
      <c r="U219" s="189"/>
      <c r="V219" s="189"/>
      <c r="W219" s="189"/>
    </row>
    <row r="220" spans="12:23" s="148" customFormat="1" x14ac:dyDescent="0.3">
      <c r="L220" s="338"/>
      <c r="M220" s="341"/>
      <c r="N220" s="341"/>
      <c r="U220" s="189"/>
      <c r="V220" s="189"/>
      <c r="W220" s="189"/>
    </row>
    <row r="221" spans="12:23" s="148" customFormat="1" x14ac:dyDescent="0.3">
      <c r="L221" s="338"/>
      <c r="M221" s="341"/>
      <c r="N221" s="341"/>
      <c r="U221" s="189"/>
      <c r="V221" s="189"/>
      <c r="W221" s="189"/>
    </row>
    <row r="222" spans="12:23" s="148" customFormat="1" x14ac:dyDescent="0.3">
      <c r="L222" s="338"/>
      <c r="M222" s="341"/>
      <c r="N222" s="341"/>
      <c r="U222" s="189"/>
      <c r="V222" s="189"/>
      <c r="W222" s="189"/>
    </row>
    <row r="223" spans="12:23" s="148" customFormat="1" x14ac:dyDescent="0.3">
      <c r="L223" s="338"/>
      <c r="M223" s="341"/>
      <c r="N223" s="341"/>
      <c r="U223" s="189"/>
      <c r="V223" s="189"/>
      <c r="W223" s="189"/>
    </row>
    <row r="224" spans="12:23" s="148" customFormat="1" x14ac:dyDescent="0.3">
      <c r="L224" s="338"/>
      <c r="M224" s="341"/>
      <c r="N224" s="341"/>
      <c r="U224" s="189"/>
      <c r="V224" s="189"/>
      <c r="W224" s="189"/>
    </row>
    <row r="225" spans="12:23" s="148" customFormat="1" x14ac:dyDescent="0.3">
      <c r="L225" s="338"/>
      <c r="M225" s="341"/>
      <c r="N225" s="341"/>
      <c r="U225" s="189"/>
      <c r="V225" s="189"/>
      <c r="W225" s="189"/>
    </row>
    <row r="226" spans="12:23" s="148" customFormat="1" x14ac:dyDescent="0.3">
      <c r="L226" s="338"/>
      <c r="M226" s="341"/>
      <c r="N226" s="341"/>
      <c r="U226" s="189"/>
      <c r="V226" s="189"/>
      <c r="W226" s="189"/>
    </row>
    <row r="227" spans="12:23" s="148" customFormat="1" x14ac:dyDescent="0.3">
      <c r="L227" s="338"/>
      <c r="M227" s="341"/>
      <c r="N227" s="341"/>
      <c r="U227" s="189"/>
      <c r="V227" s="189"/>
      <c r="W227" s="189"/>
    </row>
    <row r="228" spans="12:23" s="148" customFormat="1" x14ac:dyDescent="0.3">
      <c r="L228" s="338"/>
      <c r="M228" s="341"/>
      <c r="N228" s="341"/>
      <c r="U228" s="189"/>
      <c r="V228" s="189"/>
      <c r="W228" s="189"/>
    </row>
    <row r="229" spans="12:23" s="148" customFormat="1" x14ac:dyDescent="0.3">
      <c r="L229" s="338"/>
      <c r="M229" s="341"/>
      <c r="N229" s="341"/>
      <c r="U229" s="189"/>
      <c r="V229" s="189"/>
      <c r="W229" s="189"/>
    </row>
    <row r="230" spans="12:23" s="148" customFormat="1" x14ac:dyDescent="0.3">
      <c r="L230" s="338"/>
      <c r="M230" s="341"/>
      <c r="N230" s="341"/>
      <c r="U230" s="189"/>
      <c r="V230" s="189"/>
      <c r="W230" s="189"/>
    </row>
    <row r="231" spans="12:23" s="148" customFormat="1" x14ac:dyDescent="0.3">
      <c r="L231" s="338"/>
      <c r="M231" s="341"/>
      <c r="N231" s="341"/>
      <c r="U231" s="189"/>
      <c r="V231" s="189"/>
      <c r="W231" s="189"/>
    </row>
    <row r="232" spans="12:23" s="148" customFormat="1" x14ac:dyDescent="0.3">
      <c r="L232" s="338"/>
      <c r="M232" s="341"/>
      <c r="N232" s="341"/>
      <c r="U232" s="189"/>
      <c r="V232" s="189"/>
      <c r="W232" s="189"/>
    </row>
    <row r="233" spans="12:23" s="148" customFormat="1" x14ac:dyDescent="0.3">
      <c r="L233" s="338"/>
      <c r="M233" s="341"/>
      <c r="N233" s="341"/>
      <c r="U233" s="189"/>
      <c r="V233" s="189"/>
      <c r="W233" s="189"/>
    </row>
    <row r="234" spans="12:23" s="148" customFormat="1" x14ac:dyDescent="0.3">
      <c r="L234" s="338"/>
      <c r="M234" s="341"/>
      <c r="N234" s="341"/>
      <c r="U234" s="189"/>
      <c r="V234" s="189"/>
      <c r="W234" s="189"/>
    </row>
    <row r="235" spans="12:23" s="148" customFormat="1" x14ac:dyDescent="0.3">
      <c r="L235" s="338"/>
      <c r="M235" s="341"/>
      <c r="N235" s="341"/>
      <c r="U235" s="189"/>
      <c r="V235" s="189"/>
      <c r="W235" s="189"/>
    </row>
    <row r="236" spans="12:23" s="148" customFormat="1" x14ac:dyDescent="0.3">
      <c r="L236" s="338"/>
      <c r="M236" s="341"/>
      <c r="N236" s="341"/>
      <c r="U236" s="189"/>
      <c r="V236" s="189"/>
      <c r="W236" s="189"/>
    </row>
    <row r="237" spans="12:23" s="148" customFormat="1" x14ac:dyDescent="0.3">
      <c r="L237" s="338"/>
      <c r="M237" s="341"/>
      <c r="N237" s="341"/>
      <c r="U237" s="189"/>
      <c r="V237" s="189"/>
      <c r="W237" s="189"/>
    </row>
    <row r="238" spans="12:23" s="148" customFormat="1" x14ac:dyDescent="0.3">
      <c r="L238" s="338"/>
      <c r="M238" s="341"/>
      <c r="N238" s="341"/>
      <c r="U238" s="189"/>
      <c r="V238" s="189"/>
      <c r="W238" s="189"/>
    </row>
    <row r="239" spans="12:23" s="148" customFormat="1" x14ac:dyDescent="0.3">
      <c r="L239" s="338"/>
      <c r="M239" s="341"/>
      <c r="N239" s="341"/>
      <c r="U239" s="189"/>
      <c r="V239" s="189"/>
      <c r="W239" s="189"/>
    </row>
    <row r="240" spans="12:23" s="148" customFormat="1" x14ac:dyDescent="0.3">
      <c r="L240" s="338"/>
      <c r="M240" s="341"/>
      <c r="N240" s="341"/>
      <c r="U240" s="189"/>
      <c r="V240" s="189"/>
      <c r="W240" s="189"/>
    </row>
    <row r="241" spans="12:23" s="148" customFormat="1" x14ac:dyDescent="0.3">
      <c r="L241" s="338"/>
      <c r="M241" s="341"/>
      <c r="N241" s="341"/>
      <c r="U241" s="189"/>
      <c r="V241" s="189"/>
      <c r="W241" s="189"/>
    </row>
    <row r="242" spans="12:23" s="148" customFormat="1" x14ac:dyDescent="0.3">
      <c r="L242" s="338"/>
      <c r="M242" s="341"/>
      <c r="N242" s="341"/>
      <c r="U242" s="189"/>
      <c r="V242" s="189"/>
      <c r="W242" s="189"/>
    </row>
    <row r="243" spans="12:23" s="148" customFormat="1" x14ac:dyDescent="0.3">
      <c r="L243" s="338"/>
      <c r="M243" s="341"/>
      <c r="N243" s="341"/>
      <c r="U243" s="189"/>
      <c r="V243" s="189"/>
      <c r="W243" s="189"/>
    </row>
    <row r="244" spans="12:23" s="148" customFormat="1" x14ac:dyDescent="0.3">
      <c r="L244" s="338"/>
      <c r="M244" s="341"/>
      <c r="N244" s="341"/>
      <c r="U244" s="189"/>
      <c r="V244" s="189"/>
      <c r="W244" s="189"/>
    </row>
    <row r="245" spans="12:23" s="148" customFormat="1" x14ac:dyDescent="0.3">
      <c r="L245" s="338"/>
      <c r="M245" s="341"/>
      <c r="N245" s="341"/>
      <c r="U245" s="189"/>
      <c r="V245" s="189"/>
      <c r="W245" s="189"/>
    </row>
    <row r="246" spans="12:23" s="148" customFormat="1" x14ac:dyDescent="0.3">
      <c r="L246" s="338"/>
      <c r="M246" s="341"/>
      <c r="N246" s="341"/>
      <c r="U246" s="189"/>
      <c r="V246" s="189"/>
      <c r="W246" s="189"/>
    </row>
    <row r="247" spans="12:23" s="148" customFormat="1" x14ac:dyDescent="0.3">
      <c r="L247" s="338"/>
      <c r="M247" s="341"/>
      <c r="N247" s="341"/>
      <c r="U247" s="189"/>
      <c r="V247" s="189"/>
      <c r="W247" s="189"/>
    </row>
    <row r="248" spans="12:23" s="148" customFormat="1" x14ac:dyDescent="0.3">
      <c r="L248" s="338"/>
      <c r="M248" s="341"/>
      <c r="N248" s="341"/>
      <c r="U248" s="189"/>
      <c r="V248" s="189"/>
      <c r="W248" s="189"/>
    </row>
    <row r="249" spans="12:23" s="148" customFormat="1" x14ac:dyDescent="0.3">
      <c r="L249" s="338"/>
      <c r="M249" s="341"/>
      <c r="N249" s="341"/>
      <c r="U249" s="189"/>
      <c r="V249" s="189"/>
      <c r="W249" s="189"/>
    </row>
    <row r="250" spans="12:23" s="148" customFormat="1" x14ac:dyDescent="0.3">
      <c r="L250" s="338"/>
      <c r="M250" s="341"/>
      <c r="N250" s="341"/>
      <c r="U250" s="189"/>
      <c r="V250" s="189"/>
      <c r="W250" s="189"/>
    </row>
    <row r="251" spans="12:23" s="148" customFormat="1" x14ac:dyDescent="0.3">
      <c r="L251" s="338"/>
      <c r="M251" s="341"/>
      <c r="N251" s="341"/>
      <c r="U251" s="189"/>
      <c r="V251" s="189"/>
      <c r="W251" s="189"/>
    </row>
    <row r="252" spans="12:23" s="148" customFormat="1" x14ac:dyDescent="0.3">
      <c r="L252" s="338"/>
      <c r="M252" s="341"/>
      <c r="N252" s="341"/>
      <c r="U252" s="189"/>
      <c r="V252" s="189"/>
      <c r="W252" s="189"/>
    </row>
    <row r="253" spans="12:23" s="148" customFormat="1" x14ac:dyDescent="0.3">
      <c r="L253" s="338"/>
      <c r="M253" s="341"/>
      <c r="N253" s="341"/>
      <c r="U253" s="189"/>
      <c r="V253" s="189"/>
      <c r="W253" s="189"/>
    </row>
    <row r="254" spans="12:23" s="148" customFormat="1" x14ac:dyDescent="0.3">
      <c r="L254" s="338"/>
      <c r="M254" s="341"/>
      <c r="N254" s="341"/>
      <c r="U254" s="189"/>
      <c r="V254" s="189"/>
      <c r="W254" s="189"/>
    </row>
    <row r="255" spans="12:23" s="148" customFormat="1" x14ac:dyDescent="0.3">
      <c r="L255" s="338"/>
      <c r="M255" s="341"/>
      <c r="N255" s="341"/>
      <c r="U255" s="189"/>
      <c r="V255" s="189"/>
      <c r="W255" s="189"/>
    </row>
    <row r="256" spans="12:23" s="148" customFormat="1" x14ac:dyDescent="0.3">
      <c r="L256" s="338"/>
      <c r="M256" s="341"/>
      <c r="N256" s="341"/>
      <c r="U256" s="189"/>
      <c r="V256" s="189"/>
      <c r="W256" s="189"/>
    </row>
    <row r="257" spans="12:23" s="148" customFormat="1" x14ac:dyDescent="0.3">
      <c r="L257" s="338"/>
      <c r="M257" s="341"/>
      <c r="N257" s="341"/>
      <c r="U257" s="189"/>
      <c r="V257" s="189"/>
      <c r="W257" s="189"/>
    </row>
    <row r="258" spans="12:23" s="148" customFormat="1" x14ac:dyDescent="0.3">
      <c r="L258" s="338"/>
      <c r="M258" s="341"/>
      <c r="N258" s="341"/>
      <c r="U258" s="189"/>
      <c r="V258" s="189"/>
      <c r="W258" s="189"/>
    </row>
    <row r="259" spans="12:23" s="148" customFormat="1" x14ac:dyDescent="0.3">
      <c r="L259" s="338"/>
      <c r="M259" s="341"/>
      <c r="N259" s="341"/>
      <c r="U259" s="189"/>
      <c r="V259" s="189"/>
      <c r="W259" s="189"/>
    </row>
    <row r="260" spans="12:23" s="148" customFormat="1" x14ac:dyDescent="0.3">
      <c r="L260" s="338"/>
      <c r="M260" s="341"/>
      <c r="N260" s="341"/>
      <c r="U260" s="189"/>
      <c r="V260" s="189"/>
      <c r="W260" s="189"/>
    </row>
    <row r="261" spans="12:23" s="148" customFormat="1" x14ac:dyDescent="0.3">
      <c r="L261" s="338"/>
      <c r="M261" s="341"/>
      <c r="N261" s="341"/>
      <c r="U261" s="189"/>
      <c r="V261" s="189"/>
      <c r="W261" s="189"/>
    </row>
    <row r="262" spans="12:23" s="148" customFormat="1" x14ac:dyDescent="0.3">
      <c r="L262" s="338"/>
      <c r="M262" s="341"/>
      <c r="N262" s="341"/>
      <c r="U262" s="189"/>
      <c r="V262" s="189"/>
      <c r="W262" s="189"/>
    </row>
    <row r="263" spans="12:23" s="148" customFormat="1" x14ac:dyDescent="0.3">
      <c r="L263" s="338"/>
      <c r="M263" s="341"/>
      <c r="N263" s="341"/>
      <c r="U263" s="189"/>
      <c r="V263" s="189"/>
      <c r="W263" s="189"/>
    </row>
    <row r="264" spans="12:23" s="148" customFormat="1" x14ac:dyDescent="0.3">
      <c r="L264" s="338"/>
      <c r="M264" s="341"/>
      <c r="N264" s="341"/>
      <c r="U264" s="189"/>
      <c r="V264" s="189"/>
      <c r="W264" s="189"/>
    </row>
    <row r="265" spans="12:23" s="148" customFormat="1" x14ac:dyDescent="0.3">
      <c r="L265" s="338"/>
      <c r="M265" s="341"/>
      <c r="N265" s="341"/>
      <c r="U265" s="189"/>
      <c r="V265" s="189"/>
      <c r="W265" s="189"/>
    </row>
    <row r="266" spans="12:23" s="148" customFormat="1" x14ac:dyDescent="0.3">
      <c r="L266" s="338"/>
      <c r="M266" s="341"/>
      <c r="N266" s="341"/>
      <c r="U266" s="189"/>
      <c r="V266" s="189"/>
      <c r="W266" s="189"/>
    </row>
    <row r="267" spans="12:23" s="148" customFormat="1" x14ac:dyDescent="0.3">
      <c r="L267" s="338"/>
      <c r="M267" s="341"/>
      <c r="N267" s="341"/>
      <c r="U267" s="189"/>
      <c r="V267" s="189"/>
      <c r="W267" s="189"/>
    </row>
    <row r="268" spans="12:23" s="148" customFormat="1" x14ac:dyDescent="0.3">
      <c r="L268" s="338"/>
      <c r="M268" s="341"/>
      <c r="N268" s="341"/>
      <c r="U268" s="189"/>
      <c r="V268" s="189"/>
      <c r="W268" s="189"/>
    </row>
    <row r="269" spans="12:23" s="148" customFormat="1" x14ac:dyDescent="0.3">
      <c r="L269" s="338"/>
      <c r="M269" s="341"/>
      <c r="N269" s="341"/>
      <c r="U269" s="189"/>
      <c r="V269" s="189"/>
      <c r="W269" s="189"/>
    </row>
    <row r="270" spans="12:23" s="148" customFormat="1" x14ac:dyDescent="0.3">
      <c r="L270" s="338"/>
      <c r="M270" s="341"/>
      <c r="N270" s="341"/>
      <c r="U270" s="189"/>
      <c r="V270" s="189"/>
      <c r="W270" s="189"/>
    </row>
    <row r="271" spans="12:23" s="148" customFormat="1" x14ac:dyDescent="0.3">
      <c r="L271" s="338"/>
      <c r="M271" s="341"/>
      <c r="N271" s="341"/>
      <c r="U271" s="189"/>
      <c r="V271" s="189"/>
      <c r="W271" s="189"/>
    </row>
    <row r="272" spans="12:23" s="148" customFormat="1" x14ac:dyDescent="0.3">
      <c r="L272" s="338"/>
      <c r="M272" s="341"/>
      <c r="N272" s="341"/>
      <c r="U272" s="189"/>
      <c r="V272" s="189"/>
      <c r="W272" s="189"/>
    </row>
    <row r="273" spans="12:23" s="148" customFormat="1" x14ac:dyDescent="0.3">
      <c r="L273" s="338"/>
      <c r="M273" s="341"/>
      <c r="N273" s="341"/>
      <c r="U273" s="189"/>
      <c r="V273" s="189"/>
      <c r="W273" s="189"/>
    </row>
    <row r="274" spans="12:23" s="148" customFormat="1" x14ac:dyDescent="0.3">
      <c r="L274" s="338"/>
      <c r="M274" s="341"/>
      <c r="N274" s="341"/>
      <c r="U274" s="189"/>
      <c r="V274" s="189"/>
      <c r="W274" s="189"/>
    </row>
    <row r="275" spans="12:23" s="148" customFormat="1" x14ac:dyDescent="0.3">
      <c r="L275" s="338"/>
      <c r="M275" s="341"/>
      <c r="N275" s="341"/>
      <c r="U275" s="189"/>
      <c r="V275" s="189"/>
      <c r="W275" s="189"/>
    </row>
    <row r="276" spans="12:23" s="148" customFormat="1" x14ac:dyDescent="0.3">
      <c r="L276" s="338"/>
      <c r="M276" s="341"/>
      <c r="N276" s="341"/>
      <c r="U276" s="189"/>
      <c r="V276" s="189"/>
      <c r="W276" s="189"/>
    </row>
    <row r="277" spans="12:23" s="148" customFormat="1" x14ac:dyDescent="0.3">
      <c r="L277" s="338"/>
      <c r="M277" s="341"/>
      <c r="N277" s="341"/>
      <c r="U277" s="189"/>
      <c r="V277" s="189"/>
      <c r="W277" s="189"/>
    </row>
    <row r="278" spans="12:23" s="148" customFormat="1" x14ac:dyDescent="0.3">
      <c r="L278" s="338"/>
      <c r="M278" s="341"/>
      <c r="N278" s="341"/>
      <c r="U278" s="189"/>
      <c r="V278" s="189"/>
      <c r="W278" s="189"/>
    </row>
    <row r="279" spans="12:23" s="148" customFormat="1" x14ac:dyDescent="0.3">
      <c r="L279" s="338"/>
      <c r="M279" s="341"/>
      <c r="N279" s="341"/>
      <c r="U279" s="189"/>
      <c r="V279" s="189"/>
      <c r="W279" s="189"/>
    </row>
    <row r="280" spans="12:23" s="148" customFormat="1" x14ac:dyDescent="0.3">
      <c r="L280" s="338"/>
      <c r="M280" s="341"/>
      <c r="N280" s="341"/>
      <c r="U280" s="189"/>
      <c r="V280" s="189"/>
      <c r="W280" s="189"/>
    </row>
    <row r="281" spans="12:23" s="148" customFormat="1" x14ac:dyDescent="0.3">
      <c r="L281" s="338"/>
      <c r="M281" s="341"/>
      <c r="N281" s="341"/>
      <c r="U281" s="189"/>
      <c r="V281" s="189"/>
      <c r="W281" s="189"/>
    </row>
    <row r="282" spans="12:23" s="148" customFormat="1" x14ac:dyDescent="0.3">
      <c r="L282" s="338"/>
      <c r="M282" s="341"/>
      <c r="N282" s="341"/>
      <c r="U282" s="189"/>
      <c r="V282" s="189"/>
      <c r="W282" s="189"/>
    </row>
    <row r="283" spans="12:23" s="148" customFormat="1" x14ac:dyDescent="0.3">
      <c r="L283" s="338"/>
      <c r="M283" s="341"/>
      <c r="N283" s="341"/>
      <c r="U283" s="189"/>
      <c r="V283" s="189"/>
      <c r="W283" s="189"/>
    </row>
    <row r="284" spans="12:23" s="148" customFormat="1" x14ac:dyDescent="0.3">
      <c r="L284" s="338"/>
      <c r="M284" s="341"/>
      <c r="N284" s="341"/>
      <c r="U284" s="189"/>
      <c r="V284" s="189"/>
      <c r="W284" s="189"/>
    </row>
    <row r="285" spans="12:23" s="148" customFormat="1" x14ac:dyDescent="0.3">
      <c r="L285" s="338"/>
      <c r="M285" s="341"/>
      <c r="N285" s="341"/>
      <c r="U285" s="189"/>
      <c r="V285" s="189"/>
      <c r="W285" s="189"/>
    </row>
    <row r="286" spans="12:23" s="148" customFormat="1" x14ac:dyDescent="0.3">
      <c r="L286" s="338"/>
      <c r="M286" s="341"/>
      <c r="N286" s="341"/>
      <c r="U286" s="189"/>
      <c r="V286" s="189"/>
      <c r="W286" s="189"/>
    </row>
    <row r="287" spans="12:23" s="148" customFormat="1" x14ac:dyDescent="0.3">
      <c r="L287" s="338"/>
      <c r="M287" s="341"/>
      <c r="N287" s="341"/>
      <c r="U287" s="189"/>
      <c r="V287" s="189"/>
      <c r="W287" s="189"/>
    </row>
    <row r="288" spans="12:23" s="148" customFormat="1" x14ac:dyDescent="0.3">
      <c r="L288" s="338"/>
      <c r="M288" s="341"/>
      <c r="N288" s="341"/>
      <c r="U288" s="189"/>
      <c r="V288" s="189"/>
      <c r="W288" s="189"/>
    </row>
    <row r="289" spans="12:23" s="148" customFormat="1" x14ac:dyDescent="0.3">
      <c r="L289" s="338"/>
      <c r="M289" s="341"/>
      <c r="N289" s="341"/>
      <c r="U289" s="189"/>
      <c r="V289" s="189"/>
      <c r="W289" s="189"/>
    </row>
    <row r="290" spans="12:23" s="148" customFormat="1" x14ac:dyDescent="0.3">
      <c r="L290" s="338"/>
      <c r="M290" s="341"/>
      <c r="N290" s="341"/>
      <c r="U290" s="189"/>
      <c r="V290" s="189"/>
      <c r="W290" s="189"/>
    </row>
    <row r="291" spans="12:23" s="148" customFormat="1" x14ac:dyDescent="0.3">
      <c r="L291" s="338"/>
      <c r="M291" s="341"/>
      <c r="N291" s="341"/>
      <c r="U291" s="189"/>
      <c r="V291" s="189"/>
      <c r="W291" s="189"/>
    </row>
    <row r="292" spans="12:23" s="148" customFormat="1" x14ac:dyDescent="0.3">
      <c r="L292" s="338"/>
      <c r="M292" s="341"/>
      <c r="N292" s="341"/>
      <c r="U292" s="189"/>
      <c r="V292" s="189"/>
      <c r="W292" s="189"/>
    </row>
    <row r="293" spans="12:23" s="148" customFormat="1" x14ac:dyDescent="0.3">
      <c r="L293" s="338"/>
      <c r="M293" s="341"/>
      <c r="N293" s="341"/>
      <c r="U293" s="189"/>
      <c r="V293" s="189"/>
      <c r="W293" s="189"/>
    </row>
    <row r="294" spans="12:23" s="148" customFormat="1" x14ac:dyDescent="0.3">
      <c r="L294" s="338"/>
      <c r="M294" s="341"/>
      <c r="N294" s="341"/>
      <c r="U294" s="189"/>
      <c r="V294" s="189"/>
      <c r="W294" s="189"/>
    </row>
    <row r="295" spans="12:23" s="148" customFormat="1" x14ac:dyDescent="0.3">
      <c r="L295" s="338"/>
      <c r="M295" s="341"/>
      <c r="N295" s="341"/>
      <c r="U295" s="189"/>
      <c r="V295" s="189"/>
      <c r="W295" s="189"/>
    </row>
    <row r="296" spans="12:23" s="148" customFormat="1" x14ac:dyDescent="0.3">
      <c r="L296" s="338"/>
      <c r="M296" s="341"/>
      <c r="N296" s="341"/>
      <c r="U296" s="189"/>
      <c r="V296" s="189"/>
      <c r="W296" s="189"/>
    </row>
    <row r="297" spans="12:23" s="148" customFormat="1" x14ac:dyDescent="0.3">
      <c r="L297" s="338"/>
      <c r="M297" s="341"/>
      <c r="N297" s="341"/>
      <c r="U297" s="189"/>
      <c r="V297" s="189"/>
      <c r="W297" s="189"/>
    </row>
    <row r="298" spans="12:23" s="148" customFormat="1" x14ac:dyDescent="0.3">
      <c r="L298" s="338"/>
      <c r="M298" s="341"/>
      <c r="N298" s="341"/>
      <c r="U298" s="189"/>
      <c r="V298" s="189"/>
      <c r="W298" s="189"/>
    </row>
    <row r="299" spans="12:23" s="148" customFormat="1" x14ac:dyDescent="0.3">
      <c r="L299" s="338"/>
      <c r="M299" s="341"/>
      <c r="N299" s="341"/>
      <c r="U299" s="189"/>
      <c r="V299" s="189"/>
      <c r="W299" s="189"/>
    </row>
    <row r="300" spans="12:23" s="148" customFormat="1" x14ac:dyDescent="0.3">
      <c r="L300" s="338"/>
      <c r="M300" s="341"/>
      <c r="N300" s="341"/>
      <c r="U300" s="189"/>
      <c r="V300" s="189"/>
      <c r="W300" s="189"/>
    </row>
    <row r="301" spans="12:23" s="148" customFormat="1" x14ac:dyDescent="0.3">
      <c r="L301" s="338"/>
      <c r="M301" s="341"/>
      <c r="N301" s="341"/>
      <c r="U301" s="189"/>
      <c r="V301" s="189"/>
      <c r="W301" s="189"/>
    </row>
    <row r="302" spans="12:23" s="148" customFormat="1" x14ac:dyDescent="0.3">
      <c r="L302" s="338"/>
      <c r="M302" s="341"/>
      <c r="N302" s="341"/>
      <c r="U302" s="189"/>
      <c r="V302" s="189"/>
      <c r="W302" s="189"/>
    </row>
    <row r="303" spans="12:23" s="148" customFormat="1" x14ac:dyDescent="0.3">
      <c r="L303" s="338"/>
      <c r="M303" s="341"/>
      <c r="N303" s="341"/>
      <c r="U303" s="189"/>
      <c r="V303" s="189"/>
      <c r="W303" s="189"/>
    </row>
    <row r="304" spans="12:23" s="148" customFormat="1" x14ac:dyDescent="0.3">
      <c r="L304" s="338"/>
      <c r="M304" s="341"/>
      <c r="N304" s="341"/>
      <c r="U304" s="189"/>
      <c r="V304" s="189"/>
      <c r="W304" s="189"/>
    </row>
    <row r="305" spans="12:23" s="148" customFormat="1" x14ac:dyDescent="0.3">
      <c r="L305" s="338"/>
      <c r="M305" s="341"/>
      <c r="N305" s="341"/>
      <c r="U305" s="189"/>
      <c r="V305" s="189"/>
      <c r="W305" s="189"/>
    </row>
    <row r="306" spans="12:23" s="148" customFormat="1" x14ac:dyDescent="0.3">
      <c r="L306" s="338"/>
      <c r="M306" s="341"/>
      <c r="N306" s="341"/>
      <c r="U306" s="189"/>
      <c r="V306" s="189"/>
      <c r="W306" s="189"/>
    </row>
    <row r="307" spans="12:23" s="148" customFormat="1" x14ac:dyDescent="0.3">
      <c r="L307" s="338"/>
      <c r="M307" s="341"/>
      <c r="N307" s="341"/>
      <c r="U307" s="189"/>
      <c r="V307" s="189"/>
      <c r="W307" s="189"/>
    </row>
    <row r="308" spans="12:23" s="148" customFormat="1" x14ac:dyDescent="0.3">
      <c r="L308" s="338"/>
      <c r="M308" s="341"/>
      <c r="N308" s="341"/>
      <c r="U308" s="189"/>
      <c r="V308" s="189"/>
      <c r="W308" s="189"/>
    </row>
    <row r="309" spans="12:23" s="148" customFormat="1" x14ac:dyDescent="0.3">
      <c r="L309" s="338"/>
      <c r="M309" s="341"/>
      <c r="N309" s="341"/>
      <c r="U309" s="189"/>
      <c r="V309" s="189"/>
      <c r="W309" s="189"/>
    </row>
    <row r="310" spans="12:23" s="148" customFormat="1" x14ac:dyDescent="0.3">
      <c r="L310" s="338"/>
      <c r="M310" s="341"/>
      <c r="N310" s="341"/>
      <c r="U310" s="189"/>
      <c r="V310" s="189"/>
      <c r="W310" s="189"/>
    </row>
    <row r="311" spans="12:23" s="148" customFormat="1" x14ac:dyDescent="0.3">
      <c r="L311" s="338"/>
      <c r="M311" s="341"/>
      <c r="N311" s="341"/>
      <c r="U311" s="189"/>
      <c r="V311" s="189"/>
      <c r="W311" s="189"/>
    </row>
    <row r="312" spans="12:23" s="148" customFormat="1" x14ac:dyDescent="0.3">
      <c r="L312" s="338"/>
      <c r="M312" s="341"/>
      <c r="N312" s="341"/>
      <c r="U312" s="189"/>
      <c r="V312" s="189"/>
      <c r="W312" s="189"/>
    </row>
    <row r="313" spans="12:23" s="148" customFormat="1" x14ac:dyDescent="0.3">
      <c r="L313" s="338"/>
      <c r="M313" s="341"/>
      <c r="N313" s="341"/>
      <c r="U313" s="189"/>
      <c r="V313" s="189"/>
      <c r="W313" s="189"/>
    </row>
    <row r="314" spans="12:23" s="148" customFormat="1" x14ac:dyDescent="0.3">
      <c r="L314" s="338"/>
      <c r="M314" s="341"/>
      <c r="N314" s="341"/>
      <c r="U314" s="189"/>
      <c r="V314" s="189"/>
      <c r="W314" s="189"/>
    </row>
    <row r="315" spans="12:23" s="148" customFormat="1" x14ac:dyDescent="0.3">
      <c r="L315" s="338"/>
      <c r="M315" s="341"/>
      <c r="N315" s="341"/>
      <c r="U315" s="189"/>
      <c r="V315" s="189"/>
      <c r="W315" s="189"/>
    </row>
    <row r="316" spans="12:23" s="148" customFormat="1" x14ac:dyDescent="0.3">
      <c r="L316" s="338"/>
      <c r="M316" s="341"/>
      <c r="N316" s="341"/>
      <c r="U316" s="189"/>
      <c r="V316" s="189"/>
      <c r="W316" s="189"/>
    </row>
    <row r="317" spans="12:23" s="148" customFormat="1" x14ac:dyDescent="0.3">
      <c r="L317" s="338"/>
      <c r="M317" s="341"/>
      <c r="N317" s="341"/>
      <c r="U317" s="189"/>
      <c r="V317" s="189"/>
      <c r="W317" s="189"/>
    </row>
    <row r="318" spans="12:23" s="148" customFormat="1" x14ac:dyDescent="0.3">
      <c r="L318" s="338"/>
      <c r="M318" s="341"/>
      <c r="N318" s="341"/>
      <c r="U318" s="189"/>
      <c r="V318" s="189"/>
      <c r="W318" s="189"/>
    </row>
    <row r="319" spans="12:23" s="148" customFormat="1" x14ac:dyDescent="0.3">
      <c r="L319" s="338"/>
      <c r="M319" s="341"/>
      <c r="N319" s="341"/>
      <c r="U319" s="189"/>
      <c r="V319" s="189"/>
      <c r="W319" s="189"/>
    </row>
    <row r="320" spans="12:23" s="148" customFormat="1" x14ac:dyDescent="0.3">
      <c r="L320" s="338"/>
      <c r="M320" s="341"/>
      <c r="N320" s="341"/>
      <c r="U320" s="189"/>
      <c r="V320" s="189"/>
      <c r="W320" s="189"/>
    </row>
    <row r="321" spans="12:23" s="148" customFormat="1" x14ac:dyDescent="0.3">
      <c r="L321" s="338"/>
      <c r="M321" s="341"/>
      <c r="N321" s="341"/>
      <c r="U321" s="189"/>
      <c r="V321" s="189"/>
      <c r="W321" s="189"/>
    </row>
    <row r="322" spans="12:23" s="148" customFormat="1" x14ac:dyDescent="0.3">
      <c r="L322" s="338"/>
      <c r="M322" s="341"/>
      <c r="N322" s="341"/>
      <c r="U322" s="189"/>
      <c r="V322" s="189"/>
      <c r="W322" s="189"/>
    </row>
    <row r="323" spans="12:23" s="148" customFormat="1" x14ac:dyDescent="0.3">
      <c r="L323" s="338"/>
      <c r="M323" s="341"/>
      <c r="N323" s="341"/>
      <c r="U323" s="189"/>
      <c r="V323" s="189"/>
      <c r="W323" s="189"/>
    </row>
    <row r="324" spans="12:23" s="148" customFormat="1" x14ac:dyDescent="0.3">
      <c r="L324" s="338"/>
      <c r="M324" s="341"/>
      <c r="N324" s="341"/>
      <c r="U324" s="189"/>
      <c r="V324" s="189"/>
      <c r="W324" s="189"/>
    </row>
    <row r="325" spans="12:23" s="148" customFormat="1" x14ac:dyDescent="0.3">
      <c r="L325" s="338"/>
      <c r="M325" s="341"/>
      <c r="N325" s="341"/>
      <c r="U325" s="189"/>
      <c r="V325" s="189"/>
      <c r="W325" s="189"/>
    </row>
    <row r="326" spans="12:23" s="148" customFormat="1" x14ac:dyDescent="0.3">
      <c r="L326" s="338"/>
      <c r="M326" s="341"/>
      <c r="N326" s="341"/>
      <c r="U326" s="189"/>
      <c r="V326" s="189"/>
      <c r="W326" s="189"/>
    </row>
    <row r="327" spans="12:23" s="148" customFormat="1" x14ac:dyDescent="0.3">
      <c r="L327" s="338"/>
      <c r="M327" s="341"/>
      <c r="N327" s="341"/>
      <c r="U327" s="189"/>
      <c r="V327" s="189"/>
      <c r="W327" s="189"/>
    </row>
    <row r="328" spans="12:23" s="148" customFormat="1" x14ac:dyDescent="0.3">
      <c r="L328" s="338"/>
      <c r="M328" s="341"/>
      <c r="N328" s="341"/>
      <c r="U328" s="189"/>
      <c r="V328" s="189"/>
      <c r="W328" s="189"/>
    </row>
    <row r="329" spans="12:23" s="148" customFormat="1" x14ac:dyDescent="0.3">
      <c r="L329" s="338"/>
      <c r="M329" s="341"/>
      <c r="N329" s="341"/>
      <c r="U329" s="189"/>
      <c r="V329" s="189"/>
      <c r="W329" s="189"/>
    </row>
    <row r="330" spans="12:23" s="148" customFormat="1" x14ac:dyDescent="0.3">
      <c r="L330" s="338"/>
      <c r="M330" s="341"/>
      <c r="N330" s="341"/>
      <c r="U330" s="189"/>
      <c r="V330" s="189"/>
      <c r="W330" s="189"/>
    </row>
    <row r="331" spans="12:23" s="148" customFormat="1" x14ac:dyDescent="0.3">
      <c r="L331" s="338"/>
      <c r="M331" s="341"/>
      <c r="N331" s="341"/>
      <c r="U331" s="189"/>
      <c r="V331" s="189"/>
      <c r="W331" s="189"/>
    </row>
    <row r="332" spans="12:23" s="148" customFormat="1" x14ac:dyDescent="0.3">
      <c r="L332" s="338"/>
      <c r="M332" s="341"/>
      <c r="N332" s="341"/>
      <c r="U332" s="189"/>
      <c r="V332" s="189"/>
      <c r="W332" s="189"/>
    </row>
    <row r="333" spans="12:23" s="148" customFormat="1" x14ac:dyDescent="0.3">
      <c r="L333" s="338"/>
      <c r="M333" s="341"/>
      <c r="N333" s="341"/>
      <c r="U333" s="189"/>
      <c r="V333" s="189"/>
      <c r="W333" s="189"/>
    </row>
    <row r="334" spans="12:23" s="148" customFormat="1" x14ac:dyDescent="0.3">
      <c r="L334" s="338"/>
      <c r="M334" s="341"/>
      <c r="N334" s="341"/>
      <c r="U334" s="189"/>
      <c r="V334" s="189"/>
      <c r="W334" s="189"/>
    </row>
    <row r="335" spans="12:23" s="148" customFormat="1" x14ac:dyDescent="0.3">
      <c r="L335" s="338"/>
      <c r="M335" s="341"/>
      <c r="N335" s="341"/>
      <c r="U335" s="189"/>
      <c r="V335" s="189"/>
      <c r="W335" s="189"/>
    </row>
    <row r="336" spans="12:23" s="148" customFormat="1" x14ac:dyDescent="0.3">
      <c r="L336" s="338"/>
      <c r="M336" s="341"/>
      <c r="N336" s="341"/>
      <c r="U336" s="189"/>
      <c r="V336" s="189"/>
      <c r="W336" s="189"/>
    </row>
    <row r="337" spans="12:23" s="148" customFormat="1" x14ac:dyDescent="0.3">
      <c r="L337" s="338"/>
      <c r="M337" s="341"/>
      <c r="N337" s="341"/>
      <c r="U337" s="189"/>
      <c r="V337" s="189"/>
      <c r="W337" s="189"/>
    </row>
    <row r="338" spans="12:23" s="148" customFormat="1" x14ac:dyDescent="0.3">
      <c r="L338" s="338"/>
      <c r="M338" s="341"/>
      <c r="N338" s="341"/>
      <c r="U338" s="189"/>
      <c r="V338" s="189"/>
      <c r="W338" s="189"/>
    </row>
    <row r="339" spans="12:23" s="148" customFormat="1" x14ac:dyDescent="0.3">
      <c r="L339" s="338"/>
      <c r="M339" s="341"/>
      <c r="N339" s="341"/>
      <c r="U339" s="189"/>
      <c r="V339" s="189"/>
      <c r="W339" s="189"/>
    </row>
    <row r="340" spans="12:23" s="148" customFormat="1" x14ac:dyDescent="0.3">
      <c r="L340" s="338"/>
      <c r="M340" s="341"/>
      <c r="N340" s="341"/>
      <c r="U340" s="189"/>
      <c r="V340" s="189"/>
      <c r="W340" s="189"/>
    </row>
    <row r="341" spans="12:23" s="148" customFormat="1" x14ac:dyDescent="0.3">
      <c r="L341" s="338"/>
      <c r="M341" s="341"/>
      <c r="N341" s="341"/>
      <c r="U341" s="189"/>
      <c r="V341" s="189"/>
      <c r="W341" s="189"/>
    </row>
    <row r="342" spans="12:23" s="148" customFormat="1" x14ac:dyDescent="0.3">
      <c r="L342" s="338"/>
      <c r="M342" s="341"/>
      <c r="N342" s="341"/>
      <c r="U342" s="189"/>
      <c r="V342" s="189"/>
      <c r="W342" s="189"/>
    </row>
    <row r="343" spans="12:23" s="148" customFormat="1" x14ac:dyDescent="0.3">
      <c r="L343" s="338"/>
      <c r="M343" s="341"/>
      <c r="N343" s="341"/>
      <c r="U343" s="189"/>
      <c r="V343" s="189"/>
      <c r="W343" s="189"/>
    </row>
    <row r="344" spans="12:23" s="148" customFormat="1" x14ac:dyDescent="0.3">
      <c r="L344" s="338"/>
      <c r="M344" s="341"/>
      <c r="N344" s="341"/>
      <c r="U344" s="189"/>
      <c r="V344" s="189"/>
      <c r="W344" s="189"/>
    </row>
    <row r="345" spans="12:23" s="148" customFormat="1" x14ac:dyDescent="0.3">
      <c r="L345" s="338"/>
      <c r="M345" s="341"/>
      <c r="N345" s="341"/>
      <c r="U345" s="189"/>
      <c r="V345" s="189"/>
      <c r="W345" s="189"/>
    </row>
    <row r="346" spans="12:23" s="148" customFormat="1" x14ac:dyDescent="0.3">
      <c r="L346" s="338"/>
      <c r="M346" s="341"/>
      <c r="N346" s="341"/>
      <c r="U346" s="189"/>
      <c r="V346" s="189"/>
      <c r="W346" s="189"/>
    </row>
    <row r="347" spans="12:23" s="148" customFormat="1" x14ac:dyDescent="0.3">
      <c r="L347" s="338"/>
      <c r="M347" s="341"/>
      <c r="N347" s="341"/>
      <c r="U347" s="189"/>
      <c r="V347" s="189"/>
      <c r="W347" s="189"/>
    </row>
    <row r="348" spans="12:23" s="148" customFormat="1" x14ac:dyDescent="0.3">
      <c r="L348" s="338"/>
      <c r="M348" s="341"/>
      <c r="N348" s="341"/>
      <c r="U348" s="189"/>
      <c r="V348" s="189"/>
      <c r="W348" s="189"/>
    </row>
    <row r="349" spans="12:23" s="148" customFormat="1" x14ac:dyDescent="0.3">
      <c r="L349" s="338"/>
      <c r="M349" s="341"/>
      <c r="N349" s="341"/>
      <c r="U349" s="189"/>
      <c r="V349" s="189"/>
      <c r="W349" s="189"/>
    </row>
    <row r="350" spans="12:23" s="148" customFormat="1" x14ac:dyDescent="0.3">
      <c r="L350" s="338"/>
      <c r="M350" s="341"/>
      <c r="N350" s="341"/>
      <c r="U350" s="189"/>
      <c r="V350" s="189"/>
      <c r="W350" s="189"/>
    </row>
    <row r="351" spans="12:23" s="148" customFormat="1" x14ac:dyDescent="0.3">
      <c r="L351" s="338"/>
      <c r="M351" s="341"/>
      <c r="N351" s="341"/>
      <c r="U351" s="189"/>
      <c r="V351" s="189"/>
      <c r="W351" s="189"/>
    </row>
    <row r="352" spans="12:23" s="148" customFormat="1" x14ac:dyDescent="0.3">
      <c r="L352" s="338"/>
      <c r="M352" s="341"/>
      <c r="N352" s="341"/>
      <c r="U352" s="189"/>
      <c r="V352" s="189"/>
      <c r="W352" s="189"/>
    </row>
    <row r="353" spans="12:23" s="148" customFormat="1" x14ac:dyDescent="0.3">
      <c r="L353" s="338"/>
      <c r="M353" s="341"/>
      <c r="N353" s="341"/>
      <c r="U353" s="189"/>
      <c r="V353" s="189"/>
      <c r="W353" s="189"/>
    </row>
    <row r="354" spans="12:23" s="148" customFormat="1" x14ac:dyDescent="0.3">
      <c r="L354" s="338"/>
      <c r="M354" s="341"/>
      <c r="N354" s="341"/>
      <c r="U354" s="189"/>
      <c r="V354" s="189"/>
      <c r="W354" s="189"/>
    </row>
    <row r="355" spans="12:23" s="148" customFormat="1" x14ac:dyDescent="0.3">
      <c r="L355" s="338"/>
      <c r="M355" s="341"/>
      <c r="N355" s="341"/>
      <c r="U355" s="189"/>
      <c r="V355" s="189"/>
      <c r="W355" s="189"/>
    </row>
    <row r="356" spans="12:23" s="148" customFormat="1" x14ac:dyDescent="0.3">
      <c r="L356" s="338"/>
      <c r="M356" s="341"/>
      <c r="N356" s="341"/>
      <c r="U356" s="189"/>
      <c r="V356" s="189"/>
      <c r="W356" s="189"/>
    </row>
    <row r="357" spans="12:23" s="148" customFormat="1" x14ac:dyDescent="0.3">
      <c r="L357" s="338"/>
      <c r="M357" s="341"/>
      <c r="N357" s="341"/>
      <c r="U357" s="189"/>
      <c r="V357" s="189"/>
      <c r="W357" s="189"/>
    </row>
    <row r="358" spans="12:23" s="148" customFormat="1" x14ac:dyDescent="0.3">
      <c r="L358" s="338"/>
      <c r="M358" s="341"/>
      <c r="N358" s="341"/>
      <c r="U358" s="189"/>
      <c r="V358" s="189"/>
      <c r="W358" s="189"/>
    </row>
    <row r="359" spans="12:23" s="148" customFormat="1" x14ac:dyDescent="0.3">
      <c r="L359" s="338"/>
      <c r="M359" s="341"/>
      <c r="N359" s="341"/>
      <c r="U359" s="189"/>
      <c r="V359" s="189"/>
      <c r="W359" s="189"/>
    </row>
    <row r="360" spans="12:23" s="148" customFormat="1" x14ac:dyDescent="0.3">
      <c r="L360" s="338"/>
      <c r="M360" s="341"/>
      <c r="N360" s="341"/>
      <c r="U360" s="189"/>
      <c r="V360" s="189"/>
      <c r="W360" s="189"/>
    </row>
    <row r="361" spans="12:23" s="148" customFormat="1" x14ac:dyDescent="0.3">
      <c r="L361" s="338"/>
      <c r="M361" s="341"/>
      <c r="N361" s="341"/>
      <c r="U361" s="189"/>
      <c r="V361" s="189"/>
      <c r="W361" s="189"/>
    </row>
    <row r="362" spans="12:23" s="148" customFormat="1" x14ac:dyDescent="0.3">
      <c r="L362" s="338"/>
      <c r="M362" s="341"/>
      <c r="N362" s="341"/>
      <c r="U362" s="189"/>
      <c r="V362" s="189"/>
      <c r="W362" s="189"/>
    </row>
    <row r="363" spans="12:23" s="148" customFormat="1" x14ac:dyDescent="0.3">
      <c r="L363" s="338"/>
      <c r="M363" s="341"/>
      <c r="N363" s="341"/>
      <c r="U363" s="189"/>
      <c r="V363" s="189"/>
      <c r="W363" s="189"/>
    </row>
    <row r="364" spans="12:23" s="148" customFormat="1" x14ac:dyDescent="0.3">
      <c r="L364" s="338"/>
      <c r="M364" s="341"/>
      <c r="N364" s="341"/>
      <c r="U364" s="189"/>
      <c r="V364" s="189"/>
      <c r="W364" s="189"/>
    </row>
    <row r="365" spans="12:23" s="148" customFormat="1" x14ac:dyDescent="0.3">
      <c r="L365" s="338"/>
      <c r="M365" s="341"/>
      <c r="N365" s="341"/>
      <c r="U365" s="189"/>
      <c r="V365" s="189"/>
      <c r="W365" s="189"/>
    </row>
    <row r="366" spans="12:23" s="148" customFormat="1" x14ac:dyDescent="0.3">
      <c r="L366" s="338"/>
      <c r="M366" s="341"/>
      <c r="N366" s="341"/>
      <c r="U366" s="189"/>
      <c r="V366" s="189"/>
      <c r="W366" s="189"/>
    </row>
    <row r="367" spans="12:23" s="148" customFormat="1" x14ac:dyDescent="0.3">
      <c r="L367" s="338"/>
      <c r="M367" s="341"/>
      <c r="N367" s="341"/>
      <c r="U367" s="189"/>
      <c r="V367" s="189"/>
      <c r="W367" s="189"/>
    </row>
    <row r="368" spans="12:23" s="148" customFormat="1" x14ac:dyDescent="0.3">
      <c r="L368" s="338"/>
      <c r="M368" s="341"/>
      <c r="N368" s="341"/>
      <c r="U368" s="189"/>
      <c r="V368" s="189"/>
      <c r="W368" s="189"/>
    </row>
    <row r="369" spans="12:23" s="148" customFormat="1" x14ac:dyDescent="0.3">
      <c r="L369" s="338"/>
      <c r="M369" s="341"/>
      <c r="N369" s="341"/>
      <c r="U369" s="189"/>
      <c r="V369" s="189"/>
      <c r="W369" s="189"/>
    </row>
    <row r="370" spans="12:23" s="148" customFormat="1" x14ac:dyDescent="0.3">
      <c r="L370" s="338"/>
      <c r="M370" s="341"/>
      <c r="N370" s="341"/>
      <c r="U370" s="189"/>
      <c r="V370" s="189"/>
      <c r="W370" s="189"/>
    </row>
    <row r="371" spans="12:23" s="148" customFormat="1" x14ac:dyDescent="0.3">
      <c r="L371" s="338"/>
      <c r="M371" s="341"/>
      <c r="N371" s="341"/>
      <c r="U371" s="189"/>
      <c r="V371" s="189"/>
      <c r="W371" s="189"/>
    </row>
    <row r="372" spans="12:23" s="148" customFormat="1" x14ac:dyDescent="0.3">
      <c r="L372" s="338"/>
      <c r="M372" s="341"/>
      <c r="N372" s="341"/>
      <c r="U372" s="189"/>
      <c r="V372" s="189"/>
      <c r="W372" s="189"/>
    </row>
    <row r="373" spans="12:23" s="148" customFormat="1" x14ac:dyDescent="0.3">
      <c r="L373" s="338"/>
      <c r="M373" s="341"/>
      <c r="N373" s="341"/>
      <c r="U373" s="189"/>
      <c r="V373" s="189"/>
      <c r="W373" s="189"/>
    </row>
    <row r="374" spans="12:23" s="148" customFormat="1" x14ac:dyDescent="0.3">
      <c r="L374" s="338"/>
      <c r="M374" s="341"/>
      <c r="N374" s="341"/>
      <c r="U374" s="189"/>
      <c r="V374" s="189"/>
      <c r="W374" s="189"/>
    </row>
    <row r="375" spans="12:23" s="148" customFormat="1" x14ac:dyDescent="0.3">
      <c r="L375" s="338"/>
      <c r="M375" s="341"/>
      <c r="N375" s="341"/>
      <c r="U375" s="189"/>
      <c r="V375" s="189"/>
      <c r="W375" s="189"/>
    </row>
    <row r="376" spans="12:23" s="148" customFormat="1" x14ac:dyDescent="0.3">
      <c r="L376" s="338"/>
      <c r="M376" s="341"/>
      <c r="N376" s="341"/>
      <c r="U376" s="189"/>
      <c r="V376" s="189"/>
      <c r="W376" s="189"/>
    </row>
    <row r="377" spans="12:23" s="148" customFormat="1" x14ac:dyDescent="0.3">
      <c r="L377" s="338"/>
      <c r="M377" s="341"/>
      <c r="N377" s="341"/>
      <c r="U377" s="189"/>
      <c r="V377" s="189"/>
      <c r="W377" s="189"/>
    </row>
    <row r="378" spans="12:23" s="148" customFormat="1" x14ac:dyDescent="0.3">
      <c r="L378" s="338"/>
      <c r="M378" s="341"/>
      <c r="N378" s="341"/>
      <c r="U378" s="189"/>
      <c r="V378" s="189"/>
      <c r="W378" s="189"/>
    </row>
    <row r="379" spans="12:23" s="148" customFormat="1" x14ac:dyDescent="0.3">
      <c r="L379" s="338"/>
      <c r="M379" s="341"/>
      <c r="N379" s="341"/>
      <c r="U379" s="189"/>
      <c r="V379" s="189"/>
      <c r="W379" s="189"/>
    </row>
    <row r="380" spans="12:23" s="148" customFormat="1" x14ac:dyDescent="0.3">
      <c r="L380" s="338"/>
      <c r="M380" s="341"/>
      <c r="N380" s="341"/>
      <c r="U380" s="189"/>
      <c r="V380" s="189"/>
      <c r="W380" s="189"/>
    </row>
    <row r="381" spans="12:23" s="148" customFormat="1" x14ac:dyDescent="0.3">
      <c r="L381" s="338"/>
      <c r="M381" s="341"/>
      <c r="N381" s="341"/>
      <c r="U381" s="189"/>
      <c r="V381" s="189"/>
      <c r="W381" s="189"/>
    </row>
    <row r="382" spans="12:23" s="148" customFormat="1" x14ac:dyDescent="0.3">
      <c r="L382" s="338"/>
      <c r="M382" s="341"/>
      <c r="N382" s="341"/>
      <c r="U382" s="189"/>
      <c r="V382" s="189"/>
      <c r="W382" s="189"/>
    </row>
    <row r="383" spans="12:23" s="148" customFormat="1" x14ac:dyDescent="0.3">
      <c r="L383" s="338"/>
      <c r="M383" s="341"/>
      <c r="N383" s="341"/>
      <c r="U383" s="189"/>
      <c r="V383" s="189"/>
      <c r="W383" s="189"/>
    </row>
    <row r="384" spans="12:23" s="148" customFormat="1" x14ac:dyDescent="0.3">
      <c r="L384" s="338"/>
      <c r="M384" s="341"/>
      <c r="N384" s="341"/>
      <c r="U384" s="189"/>
      <c r="V384" s="189"/>
      <c r="W384" s="189"/>
    </row>
    <row r="385" spans="12:23" s="148" customFormat="1" x14ac:dyDescent="0.3">
      <c r="L385" s="338"/>
      <c r="M385" s="341"/>
      <c r="N385" s="341"/>
      <c r="U385" s="189"/>
      <c r="V385" s="189"/>
      <c r="W385" s="189"/>
    </row>
    <row r="386" spans="12:23" s="148" customFormat="1" x14ac:dyDescent="0.3">
      <c r="L386" s="338"/>
      <c r="M386" s="341"/>
      <c r="N386" s="341"/>
      <c r="U386" s="189"/>
      <c r="V386" s="189"/>
      <c r="W386" s="189"/>
    </row>
    <row r="387" spans="12:23" s="148" customFormat="1" x14ac:dyDescent="0.3">
      <c r="L387" s="338"/>
      <c r="M387" s="341"/>
      <c r="N387" s="341"/>
      <c r="U387" s="189"/>
      <c r="V387" s="189"/>
      <c r="W387" s="189"/>
    </row>
    <row r="388" spans="12:23" s="148" customFormat="1" x14ac:dyDescent="0.3">
      <c r="L388" s="338"/>
      <c r="M388" s="341"/>
      <c r="N388" s="341"/>
      <c r="U388" s="189"/>
      <c r="V388" s="189"/>
      <c r="W388" s="189"/>
    </row>
    <row r="389" spans="12:23" s="148" customFormat="1" x14ac:dyDescent="0.3">
      <c r="L389" s="338"/>
      <c r="M389" s="341"/>
      <c r="N389" s="341"/>
      <c r="U389" s="189"/>
      <c r="V389" s="189"/>
      <c r="W389" s="189"/>
    </row>
    <row r="390" spans="12:23" s="148" customFormat="1" x14ac:dyDescent="0.3">
      <c r="L390" s="338"/>
      <c r="M390" s="341"/>
      <c r="N390" s="341"/>
      <c r="U390" s="189"/>
      <c r="V390" s="189"/>
      <c r="W390" s="189"/>
    </row>
    <row r="391" spans="12:23" s="148" customFormat="1" x14ac:dyDescent="0.3">
      <c r="L391" s="338"/>
      <c r="M391" s="341"/>
      <c r="N391" s="341"/>
      <c r="U391" s="189"/>
      <c r="V391" s="189"/>
      <c r="W391" s="189"/>
    </row>
    <row r="392" spans="12:23" s="148" customFormat="1" x14ac:dyDescent="0.3">
      <c r="L392" s="338"/>
      <c r="M392" s="341"/>
      <c r="N392" s="341"/>
      <c r="U392" s="189"/>
      <c r="V392" s="189"/>
      <c r="W392" s="189"/>
    </row>
    <row r="393" spans="12:23" s="148" customFormat="1" x14ac:dyDescent="0.3">
      <c r="L393" s="338"/>
      <c r="M393" s="341"/>
      <c r="N393" s="341"/>
      <c r="U393" s="189"/>
      <c r="V393" s="189"/>
      <c r="W393" s="189"/>
    </row>
    <row r="394" spans="12:23" s="148" customFormat="1" x14ac:dyDescent="0.3">
      <c r="L394" s="338"/>
      <c r="M394" s="341"/>
      <c r="N394" s="341"/>
      <c r="U394" s="189"/>
      <c r="V394" s="189"/>
      <c r="W394" s="189"/>
    </row>
    <row r="395" spans="12:23" s="148" customFormat="1" x14ac:dyDescent="0.3">
      <c r="L395" s="338"/>
      <c r="M395" s="341"/>
      <c r="N395" s="341"/>
      <c r="U395" s="189"/>
      <c r="V395" s="189"/>
      <c r="W395" s="189"/>
    </row>
    <row r="396" spans="12:23" s="148" customFormat="1" x14ac:dyDescent="0.3">
      <c r="L396" s="338"/>
      <c r="M396" s="341"/>
      <c r="N396" s="341"/>
      <c r="U396" s="189"/>
      <c r="V396" s="189"/>
      <c r="W396" s="189"/>
    </row>
    <row r="397" spans="12:23" s="148" customFormat="1" x14ac:dyDescent="0.3">
      <c r="L397" s="338"/>
      <c r="M397" s="341"/>
      <c r="N397" s="341"/>
      <c r="U397" s="189"/>
      <c r="V397" s="189"/>
      <c r="W397" s="189"/>
    </row>
    <row r="398" spans="12:23" s="148" customFormat="1" x14ac:dyDescent="0.3">
      <c r="L398" s="338"/>
      <c r="M398" s="341"/>
      <c r="N398" s="341"/>
      <c r="U398" s="189"/>
      <c r="V398" s="189"/>
      <c r="W398" s="189"/>
    </row>
    <row r="399" spans="12:23" s="148" customFormat="1" x14ac:dyDescent="0.3">
      <c r="L399" s="338"/>
      <c r="M399" s="341"/>
      <c r="N399" s="341"/>
      <c r="U399" s="189"/>
      <c r="V399" s="189"/>
      <c r="W399" s="189"/>
    </row>
    <row r="400" spans="12:23" s="148" customFormat="1" x14ac:dyDescent="0.3">
      <c r="L400" s="338"/>
      <c r="M400" s="341"/>
      <c r="N400" s="341"/>
      <c r="U400" s="189"/>
      <c r="V400" s="189"/>
      <c r="W400" s="189"/>
    </row>
    <row r="401" spans="12:23" s="148" customFormat="1" x14ac:dyDescent="0.3">
      <c r="L401" s="338"/>
      <c r="M401" s="341"/>
      <c r="N401" s="341"/>
      <c r="U401" s="189"/>
      <c r="V401" s="189"/>
      <c r="W401" s="189"/>
    </row>
    <row r="402" spans="12:23" s="148" customFormat="1" x14ac:dyDescent="0.3">
      <c r="L402" s="338"/>
      <c r="M402" s="341"/>
      <c r="N402" s="341"/>
      <c r="U402" s="189"/>
      <c r="V402" s="189"/>
      <c r="W402" s="189"/>
    </row>
    <row r="403" spans="12:23" s="148" customFormat="1" x14ac:dyDescent="0.3">
      <c r="L403" s="338"/>
      <c r="M403" s="341"/>
      <c r="N403" s="341"/>
      <c r="U403" s="189"/>
      <c r="V403" s="189"/>
      <c r="W403" s="189"/>
    </row>
    <row r="404" spans="12:23" s="148" customFormat="1" x14ac:dyDescent="0.3">
      <c r="L404" s="338"/>
      <c r="M404" s="341"/>
      <c r="N404" s="341"/>
      <c r="U404" s="189"/>
      <c r="V404" s="189"/>
      <c r="W404" s="189"/>
    </row>
    <row r="405" spans="12:23" s="148" customFormat="1" x14ac:dyDescent="0.3">
      <c r="L405" s="338"/>
      <c r="M405" s="341"/>
      <c r="N405" s="341"/>
      <c r="U405" s="189"/>
      <c r="V405" s="189"/>
      <c r="W405" s="189"/>
    </row>
    <row r="406" spans="12:23" s="148" customFormat="1" x14ac:dyDescent="0.3">
      <c r="L406" s="338"/>
      <c r="M406" s="341"/>
      <c r="N406" s="341"/>
      <c r="U406" s="189"/>
      <c r="V406" s="189"/>
      <c r="W406" s="189"/>
    </row>
    <row r="407" spans="12:23" s="148" customFormat="1" x14ac:dyDescent="0.3">
      <c r="L407" s="338"/>
      <c r="M407" s="341"/>
      <c r="N407" s="341"/>
      <c r="U407" s="189"/>
      <c r="V407" s="189"/>
      <c r="W407" s="189"/>
    </row>
    <row r="408" spans="12:23" s="148" customFormat="1" x14ac:dyDescent="0.3">
      <c r="L408" s="338"/>
      <c r="M408" s="341"/>
      <c r="N408" s="341"/>
      <c r="U408" s="189"/>
      <c r="V408" s="189"/>
      <c r="W408" s="189"/>
    </row>
    <row r="409" spans="12:23" s="148" customFormat="1" x14ac:dyDescent="0.3">
      <c r="L409" s="338"/>
      <c r="M409" s="341"/>
      <c r="N409" s="341"/>
      <c r="U409" s="189"/>
      <c r="V409" s="189"/>
      <c r="W409" s="189"/>
    </row>
    <row r="410" spans="12:23" s="148" customFormat="1" x14ac:dyDescent="0.3">
      <c r="L410" s="338"/>
      <c r="M410" s="341"/>
      <c r="N410" s="341"/>
      <c r="U410" s="189"/>
      <c r="V410" s="189"/>
      <c r="W410" s="189"/>
    </row>
    <row r="411" spans="12:23" s="148" customFormat="1" x14ac:dyDescent="0.3">
      <c r="L411" s="338"/>
      <c r="M411" s="341"/>
      <c r="N411" s="341"/>
      <c r="U411" s="189"/>
      <c r="V411" s="189"/>
      <c r="W411" s="189"/>
    </row>
    <row r="412" spans="12:23" s="148" customFormat="1" x14ac:dyDescent="0.3">
      <c r="L412" s="338"/>
      <c r="M412" s="341"/>
      <c r="N412" s="341"/>
      <c r="U412" s="189"/>
      <c r="V412" s="189"/>
      <c r="W412" s="189"/>
    </row>
    <row r="413" spans="12:23" s="148" customFormat="1" x14ac:dyDescent="0.3">
      <c r="L413" s="338"/>
      <c r="M413" s="341"/>
      <c r="N413" s="341"/>
      <c r="U413" s="189"/>
      <c r="V413" s="189"/>
      <c r="W413" s="189"/>
    </row>
    <row r="414" spans="12:23" s="148" customFormat="1" x14ac:dyDescent="0.3">
      <c r="L414" s="338"/>
      <c r="M414" s="341"/>
      <c r="N414" s="341"/>
      <c r="U414" s="189"/>
      <c r="V414" s="189"/>
      <c r="W414" s="189"/>
    </row>
    <row r="415" spans="12:23" s="148" customFormat="1" x14ac:dyDescent="0.3">
      <c r="L415" s="338"/>
      <c r="M415" s="341"/>
      <c r="N415" s="341"/>
      <c r="U415" s="189"/>
      <c r="V415" s="189"/>
      <c r="W415" s="189"/>
    </row>
    <row r="416" spans="12:23" s="148" customFormat="1" x14ac:dyDescent="0.3">
      <c r="L416" s="338"/>
      <c r="M416" s="341"/>
      <c r="N416" s="341"/>
      <c r="U416" s="189"/>
      <c r="V416" s="189"/>
      <c r="W416" s="189"/>
    </row>
    <row r="417" spans="2:23" s="148" customFormat="1" x14ac:dyDescent="0.3">
      <c r="L417" s="338"/>
      <c r="M417" s="341"/>
      <c r="N417" s="341"/>
      <c r="U417" s="189"/>
      <c r="V417" s="189"/>
      <c r="W417" s="189"/>
    </row>
    <row r="418" spans="2:23" s="148" customFormat="1" x14ac:dyDescent="0.3">
      <c r="L418" s="338"/>
      <c r="M418" s="341"/>
      <c r="N418" s="341"/>
      <c r="U418" s="189"/>
      <c r="V418" s="189"/>
      <c r="W418" s="189"/>
    </row>
    <row r="419" spans="2:23" s="148" customFormat="1" x14ac:dyDescent="0.3">
      <c r="L419" s="338"/>
      <c r="M419" s="341"/>
      <c r="N419" s="341"/>
      <c r="U419" s="189"/>
      <c r="V419" s="189"/>
      <c r="W419" s="189"/>
    </row>
    <row r="420" spans="2:23" s="148" customFormat="1" x14ac:dyDescent="0.3">
      <c r="L420" s="338"/>
      <c r="M420" s="341"/>
      <c r="N420" s="341"/>
      <c r="U420" s="189"/>
      <c r="V420" s="189"/>
      <c r="W420" s="189"/>
    </row>
    <row r="421" spans="2:23" s="148" customFormat="1" x14ac:dyDescent="0.3">
      <c r="L421" s="338"/>
      <c r="M421" s="341"/>
      <c r="N421" s="341"/>
      <c r="U421" s="189"/>
      <c r="V421" s="189"/>
      <c r="W421" s="189"/>
    </row>
    <row r="422" spans="2:23" s="148" customFormat="1" x14ac:dyDescent="0.3">
      <c r="L422" s="338"/>
      <c r="M422" s="341"/>
      <c r="N422" s="341"/>
      <c r="U422" s="189"/>
      <c r="V422" s="189"/>
      <c r="W422" s="189"/>
    </row>
    <row r="423" spans="2:23" s="148" customFormat="1" x14ac:dyDescent="0.3">
      <c r="L423" s="338"/>
      <c r="M423" s="341"/>
      <c r="N423" s="341"/>
      <c r="U423" s="189"/>
      <c r="V423" s="189"/>
      <c r="W423" s="189"/>
    </row>
    <row r="424" spans="2:23" s="148" customFormat="1" x14ac:dyDescent="0.3">
      <c r="L424" s="338"/>
      <c r="M424" s="341"/>
      <c r="N424" s="341"/>
      <c r="U424" s="189"/>
      <c r="V424" s="189"/>
      <c r="W424" s="189"/>
    </row>
    <row r="425" spans="2:23" s="148" customFormat="1" x14ac:dyDescent="0.3">
      <c r="L425" s="338"/>
      <c r="M425" s="341"/>
      <c r="N425" s="341"/>
      <c r="U425" s="189"/>
      <c r="V425" s="189"/>
      <c r="W425" s="189"/>
    </row>
    <row r="426" spans="2:23" s="148" customFormat="1" x14ac:dyDescent="0.3">
      <c r="L426" s="338"/>
      <c r="M426" s="341"/>
      <c r="N426" s="341"/>
      <c r="U426" s="189"/>
      <c r="V426" s="189"/>
      <c r="W426" s="189"/>
    </row>
    <row r="427" spans="2:23" s="148" customFormat="1" x14ac:dyDescent="0.3">
      <c r="L427" s="338"/>
      <c r="M427" s="341"/>
      <c r="N427" s="341"/>
      <c r="U427" s="189"/>
      <c r="V427" s="189"/>
      <c r="W427" s="189"/>
    </row>
    <row r="428" spans="2:23" s="148" customFormat="1" x14ac:dyDescent="0.3">
      <c r="L428" s="338"/>
      <c r="M428" s="341"/>
      <c r="N428" s="341"/>
      <c r="U428" s="189"/>
      <c r="V428" s="189"/>
      <c r="W428" s="189"/>
    </row>
    <row r="429" spans="2:23" s="148" customFormat="1" x14ac:dyDescent="0.3">
      <c r="L429" s="338"/>
      <c r="M429" s="341"/>
      <c r="N429" s="341"/>
      <c r="U429" s="189"/>
      <c r="V429" s="189"/>
      <c r="W429" s="189"/>
    </row>
    <row r="430" spans="2:23" s="148" customFormat="1" x14ac:dyDescent="0.3">
      <c r="L430" s="338"/>
      <c r="M430" s="341"/>
      <c r="N430" s="341"/>
      <c r="U430" s="189"/>
      <c r="V430" s="189"/>
      <c r="W430" s="189"/>
    </row>
    <row r="431" spans="2:23" s="148" customFormat="1" x14ac:dyDescent="0.3">
      <c r="L431" s="338"/>
      <c r="M431" s="341"/>
      <c r="N431" s="341"/>
      <c r="U431" s="189"/>
      <c r="V431" s="189"/>
      <c r="W431" s="189"/>
    </row>
    <row r="432" spans="2:23" s="148" customFormat="1" x14ac:dyDescent="0.3">
      <c r="B432" s="149"/>
      <c r="C432" s="149"/>
      <c r="D432" s="149"/>
      <c r="E432" s="149"/>
      <c r="F432" s="149"/>
      <c r="G432" s="149"/>
      <c r="H432" s="149"/>
      <c r="I432" s="149"/>
      <c r="J432" s="149"/>
      <c r="L432" s="338"/>
      <c r="M432" s="341"/>
      <c r="N432" s="341"/>
      <c r="U432" s="189"/>
      <c r="V432" s="189"/>
      <c r="W432" s="189"/>
    </row>
    <row r="433" spans="2:23" s="148" customFormat="1" x14ac:dyDescent="0.3">
      <c r="B433" s="149"/>
      <c r="C433" s="149"/>
      <c r="D433" s="149"/>
      <c r="E433" s="149"/>
      <c r="F433" s="149"/>
      <c r="G433" s="149"/>
      <c r="H433" s="149"/>
      <c r="I433" s="149"/>
      <c r="J433" s="149"/>
      <c r="L433" s="338"/>
      <c r="M433" s="341"/>
      <c r="N433" s="341"/>
      <c r="U433" s="189"/>
      <c r="V433" s="189"/>
      <c r="W433" s="189"/>
    </row>
    <row r="434" spans="2:23" s="148" customFormat="1" x14ac:dyDescent="0.3">
      <c r="B434" s="149"/>
      <c r="C434" s="149"/>
      <c r="D434" s="149"/>
      <c r="E434" s="149"/>
      <c r="F434" s="149"/>
      <c r="G434" s="149"/>
      <c r="H434" s="149"/>
      <c r="I434" s="149"/>
      <c r="J434" s="149"/>
      <c r="L434" s="338"/>
      <c r="M434" s="341"/>
      <c r="N434" s="341"/>
      <c r="U434" s="189"/>
      <c r="V434" s="189"/>
      <c r="W434" s="189"/>
    </row>
    <row r="435" spans="2:23" s="148" customFormat="1" x14ac:dyDescent="0.3">
      <c r="B435" s="149"/>
      <c r="C435" s="149"/>
      <c r="D435" s="149"/>
      <c r="E435" s="149"/>
      <c r="F435" s="149"/>
      <c r="G435" s="149"/>
      <c r="H435" s="149"/>
      <c r="I435" s="149"/>
      <c r="J435" s="149"/>
      <c r="L435" s="338"/>
      <c r="M435" s="341"/>
      <c r="N435" s="341"/>
      <c r="U435" s="189"/>
      <c r="V435" s="189"/>
      <c r="W435" s="189"/>
    </row>
    <row r="436" spans="2:23" s="148" customFormat="1" x14ac:dyDescent="0.3">
      <c r="B436" s="149"/>
      <c r="C436" s="149"/>
      <c r="D436" s="149"/>
      <c r="E436" s="149"/>
      <c r="F436" s="149"/>
      <c r="G436" s="149"/>
      <c r="H436" s="149"/>
      <c r="I436" s="149"/>
      <c r="J436" s="149"/>
      <c r="L436" s="338"/>
      <c r="M436" s="341"/>
      <c r="N436" s="341"/>
      <c r="U436" s="189"/>
      <c r="V436" s="189"/>
      <c r="W436" s="189"/>
    </row>
    <row r="437" spans="2:23" s="148" customFormat="1" x14ac:dyDescent="0.3">
      <c r="B437" s="149"/>
      <c r="C437" s="149"/>
      <c r="D437" s="149"/>
      <c r="E437" s="149"/>
      <c r="F437" s="149"/>
      <c r="G437" s="149"/>
      <c r="H437" s="149"/>
      <c r="I437" s="149"/>
      <c r="J437" s="149"/>
      <c r="L437" s="338"/>
      <c r="M437" s="341"/>
      <c r="N437" s="341"/>
      <c r="U437" s="189"/>
      <c r="V437" s="189"/>
      <c r="W437" s="189"/>
    </row>
    <row r="438" spans="2:23" s="148" customFormat="1" x14ac:dyDescent="0.3">
      <c r="B438" s="149"/>
      <c r="C438" s="149"/>
      <c r="D438" s="149"/>
      <c r="E438" s="149"/>
      <c r="F438" s="149"/>
      <c r="G438" s="149"/>
      <c r="H438" s="149"/>
      <c r="I438" s="149"/>
      <c r="J438" s="149"/>
      <c r="L438" s="338"/>
      <c r="M438" s="341"/>
      <c r="N438" s="341"/>
      <c r="U438" s="189"/>
      <c r="V438" s="189"/>
      <c r="W438" s="189"/>
    </row>
    <row r="439" spans="2:23" s="148" customFormat="1" x14ac:dyDescent="0.3">
      <c r="B439" s="149"/>
      <c r="C439" s="149"/>
      <c r="D439" s="149"/>
      <c r="E439" s="149"/>
      <c r="F439" s="149"/>
      <c r="G439" s="149"/>
      <c r="H439" s="149"/>
      <c r="I439" s="149"/>
      <c r="J439" s="149"/>
      <c r="L439" s="338"/>
      <c r="M439" s="341"/>
      <c r="N439" s="341"/>
      <c r="U439" s="189"/>
      <c r="V439" s="189"/>
      <c r="W439" s="189"/>
    </row>
    <row r="440" spans="2:23" s="148" customFormat="1" x14ac:dyDescent="0.3">
      <c r="B440" s="149"/>
      <c r="C440" s="149"/>
      <c r="D440" s="149"/>
      <c r="E440" s="149"/>
      <c r="F440" s="149"/>
      <c r="G440" s="149"/>
      <c r="H440" s="149"/>
      <c r="I440" s="149"/>
      <c r="J440" s="149"/>
      <c r="L440" s="338"/>
      <c r="M440" s="341"/>
      <c r="N440" s="341"/>
      <c r="U440" s="189"/>
      <c r="V440" s="189"/>
      <c r="W440" s="189"/>
    </row>
    <row r="441" spans="2:23" s="148" customFormat="1" x14ac:dyDescent="0.3">
      <c r="B441" s="149"/>
      <c r="C441" s="149"/>
      <c r="D441" s="149"/>
      <c r="E441" s="149"/>
      <c r="F441" s="149"/>
      <c r="G441" s="149"/>
      <c r="H441" s="149"/>
      <c r="I441" s="149"/>
      <c r="J441" s="149"/>
      <c r="L441" s="338"/>
      <c r="M441" s="341"/>
      <c r="N441" s="341"/>
      <c r="U441" s="189"/>
      <c r="V441" s="189"/>
      <c r="W441" s="189"/>
    </row>
    <row r="442" spans="2:23" s="148" customFormat="1" x14ac:dyDescent="0.3">
      <c r="B442" s="149"/>
      <c r="C442" s="149"/>
      <c r="D442" s="149"/>
      <c r="E442" s="149"/>
      <c r="F442" s="149"/>
      <c r="G442" s="149"/>
      <c r="H442" s="149"/>
      <c r="I442" s="149"/>
      <c r="J442" s="149"/>
      <c r="L442" s="338"/>
      <c r="M442" s="341"/>
      <c r="N442" s="341"/>
      <c r="U442" s="189"/>
      <c r="V442" s="189"/>
      <c r="W442" s="189"/>
    </row>
    <row r="443" spans="2:23" s="148" customFormat="1" x14ac:dyDescent="0.3">
      <c r="B443" s="149"/>
      <c r="C443" s="149"/>
      <c r="D443" s="149"/>
      <c r="E443" s="149"/>
      <c r="F443" s="149"/>
      <c r="G443" s="149"/>
      <c r="H443" s="149"/>
      <c r="I443" s="149"/>
      <c r="J443" s="149"/>
      <c r="L443" s="338"/>
      <c r="M443" s="341"/>
      <c r="N443" s="341"/>
      <c r="U443" s="189"/>
      <c r="V443" s="189"/>
      <c r="W443" s="189"/>
    </row>
    <row r="444" spans="2:23" s="148" customFormat="1" x14ac:dyDescent="0.3">
      <c r="B444" s="149"/>
      <c r="C444" s="149"/>
      <c r="D444" s="149"/>
      <c r="E444" s="149"/>
      <c r="F444" s="149"/>
      <c r="G444" s="149"/>
      <c r="H444" s="149"/>
      <c r="I444" s="149"/>
      <c r="J444" s="149"/>
      <c r="L444" s="338"/>
      <c r="M444" s="341"/>
      <c r="N444" s="341"/>
      <c r="U444" s="189"/>
      <c r="V444" s="189"/>
      <c r="W444" s="189"/>
    </row>
    <row r="445" spans="2:23" s="148" customFormat="1" x14ac:dyDescent="0.3">
      <c r="B445" s="149"/>
      <c r="C445" s="149"/>
      <c r="D445" s="149"/>
      <c r="E445" s="149"/>
      <c r="F445" s="149"/>
      <c r="G445" s="149"/>
      <c r="H445" s="149"/>
      <c r="I445" s="149"/>
      <c r="J445" s="149"/>
      <c r="L445" s="338"/>
      <c r="M445" s="341"/>
      <c r="N445" s="341"/>
      <c r="U445" s="189"/>
      <c r="V445" s="189"/>
      <c r="W445" s="189"/>
    </row>
    <row r="446" spans="2:23" s="148" customFormat="1" x14ac:dyDescent="0.3">
      <c r="B446" s="149"/>
      <c r="C446" s="149"/>
      <c r="D446" s="149"/>
      <c r="E446" s="149"/>
      <c r="F446" s="149"/>
      <c r="G446" s="149"/>
      <c r="H446" s="149"/>
      <c r="I446" s="149"/>
      <c r="J446" s="149"/>
      <c r="L446" s="338"/>
      <c r="M446" s="341"/>
      <c r="N446" s="341"/>
      <c r="U446" s="189"/>
      <c r="V446" s="189"/>
      <c r="W446" s="189"/>
    </row>
    <row r="447" spans="2:23" s="148" customFormat="1" x14ac:dyDescent="0.3">
      <c r="B447" s="149"/>
      <c r="C447" s="149"/>
      <c r="D447" s="149"/>
      <c r="E447" s="149"/>
      <c r="F447" s="149"/>
      <c r="G447" s="149"/>
      <c r="H447" s="149"/>
      <c r="I447" s="149"/>
      <c r="J447" s="149"/>
      <c r="L447" s="338"/>
      <c r="M447" s="341"/>
      <c r="N447" s="341"/>
      <c r="U447" s="189"/>
      <c r="V447" s="189"/>
      <c r="W447" s="189"/>
    </row>
    <row r="448" spans="2:23" s="148" customFormat="1" x14ac:dyDescent="0.3">
      <c r="B448" s="149"/>
      <c r="C448" s="149"/>
      <c r="D448" s="149"/>
      <c r="E448" s="149"/>
      <c r="F448" s="149"/>
      <c r="G448" s="149"/>
      <c r="H448" s="149"/>
      <c r="I448" s="149"/>
      <c r="J448" s="149"/>
      <c r="L448" s="338"/>
      <c r="M448" s="341"/>
      <c r="N448" s="341"/>
      <c r="U448" s="189"/>
      <c r="V448" s="189"/>
      <c r="W448" s="189"/>
    </row>
    <row r="449" spans="2:23" s="148" customFormat="1" x14ac:dyDescent="0.3">
      <c r="B449" s="149"/>
      <c r="C449" s="149"/>
      <c r="D449" s="149"/>
      <c r="E449" s="149"/>
      <c r="F449" s="149"/>
      <c r="G449" s="149"/>
      <c r="H449" s="149"/>
      <c r="I449" s="149"/>
      <c r="J449" s="149"/>
      <c r="L449" s="338"/>
      <c r="M449" s="341"/>
      <c r="N449" s="341"/>
      <c r="U449" s="189"/>
      <c r="V449" s="189"/>
      <c r="W449" s="189"/>
    </row>
    <row r="450" spans="2:23" s="148" customFormat="1" x14ac:dyDescent="0.3">
      <c r="B450" s="149"/>
      <c r="C450" s="149"/>
      <c r="D450" s="149"/>
      <c r="E450" s="149"/>
      <c r="F450" s="149"/>
      <c r="G450" s="149"/>
      <c r="H450" s="149"/>
      <c r="I450" s="149"/>
      <c r="J450" s="149"/>
      <c r="L450" s="338"/>
      <c r="M450" s="341"/>
      <c r="N450" s="341"/>
      <c r="U450" s="189"/>
      <c r="V450" s="189"/>
      <c r="W450" s="189"/>
    </row>
    <row r="451" spans="2:23" s="148" customFormat="1" x14ac:dyDescent="0.3">
      <c r="B451" s="149"/>
      <c r="C451" s="149"/>
      <c r="D451" s="149"/>
      <c r="E451" s="149"/>
      <c r="F451" s="149"/>
      <c r="G451" s="149"/>
      <c r="H451" s="149"/>
      <c r="I451" s="149"/>
      <c r="J451" s="149"/>
      <c r="L451" s="338"/>
      <c r="M451" s="341"/>
      <c r="N451" s="341"/>
      <c r="U451" s="189"/>
      <c r="V451" s="189"/>
      <c r="W451" s="189"/>
    </row>
    <row r="452" spans="2:23" s="148" customFormat="1" x14ac:dyDescent="0.3">
      <c r="B452" s="149"/>
      <c r="C452" s="149"/>
      <c r="D452" s="149"/>
      <c r="E452" s="149"/>
      <c r="F452" s="149"/>
      <c r="G452" s="149"/>
      <c r="H452" s="149"/>
      <c r="I452" s="149"/>
      <c r="J452" s="149"/>
      <c r="L452" s="338"/>
      <c r="M452" s="341"/>
      <c r="N452" s="341"/>
      <c r="U452" s="189"/>
      <c r="V452" s="189"/>
      <c r="W452" s="189"/>
    </row>
    <row r="453" spans="2:23" s="148" customFormat="1" x14ac:dyDescent="0.3">
      <c r="B453" s="149"/>
      <c r="C453" s="149"/>
      <c r="D453" s="149"/>
      <c r="E453" s="149"/>
      <c r="F453" s="149"/>
      <c r="G453" s="149"/>
      <c r="H453" s="149"/>
      <c r="I453" s="149"/>
      <c r="J453" s="149"/>
      <c r="L453" s="338"/>
      <c r="M453" s="341"/>
      <c r="N453" s="341"/>
      <c r="U453" s="189"/>
      <c r="V453" s="189"/>
      <c r="W453" s="189"/>
    </row>
    <row r="454" spans="2:23" s="148" customFormat="1" x14ac:dyDescent="0.3">
      <c r="B454" s="149"/>
      <c r="C454" s="149"/>
      <c r="D454" s="149"/>
      <c r="E454" s="149"/>
      <c r="F454" s="149"/>
      <c r="G454" s="149"/>
      <c r="H454" s="149"/>
      <c r="I454" s="149"/>
      <c r="J454" s="149"/>
      <c r="L454" s="338"/>
      <c r="M454" s="341"/>
      <c r="N454" s="341"/>
      <c r="U454" s="189"/>
      <c r="V454" s="189"/>
      <c r="W454" s="189"/>
    </row>
    <row r="455" spans="2:23" s="148" customFormat="1" x14ac:dyDescent="0.3">
      <c r="B455" s="149"/>
      <c r="C455" s="149"/>
      <c r="D455" s="149"/>
      <c r="E455" s="149"/>
      <c r="F455" s="149"/>
      <c r="G455" s="149"/>
      <c r="H455" s="149"/>
      <c r="I455" s="149"/>
      <c r="J455" s="149"/>
      <c r="L455" s="338"/>
      <c r="M455" s="341"/>
      <c r="N455" s="341"/>
      <c r="U455" s="189"/>
      <c r="V455" s="189"/>
      <c r="W455" s="189"/>
    </row>
    <row r="456" spans="2:23" s="148" customFormat="1" x14ac:dyDescent="0.3">
      <c r="B456" s="149"/>
      <c r="C456" s="149"/>
      <c r="D456" s="149"/>
      <c r="E456" s="149"/>
      <c r="F456" s="149"/>
      <c r="G456" s="149"/>
      <c r="H456" s="149"/>
      <c r="I456" s="149"/>
      <c r="J456" s="149"/>
      <c r="L456" s="338"/>
      <c r="M456" s="341"/>
      <c r="N456" s="341"/>
      <c r="U456" s="189"/>
      <c r="V456" s="189"/>
      <c r="W456" s="189"/>
    </row>
    <row r="457" spans="2:23" s="148" customFormat="1" x14ac:dyDescent="0.3">
      <c r="B457" s="149"/>
      <c r="C457" s="149"/>
      <c r="D457" s="149"/>
      <c r="E457" s="149"/>
      <c r="F457" s="149"/>
      <c r="G457" s="149"/>
      <c r="H457" s="149"/>
      <c r="I457" s="149"/>
      <c r="J457" s="149"/>
      <c r="L457" s="338"/>
      <c r="M457" s="341"/>
      <c r="N457" s="341"/>
      <c r="U457" s="189"/>
      <c r="V457" s="189"/>
      <c r="W457" s="189"/>
    </row>
    <row r="458" spans="2:23" s="148" customFormat="1" x14ac:dyDescent="0.3">
      <c r="B458" s="149"/>
      <c r="C458" s="149"/>
      <c r="D458" s="149"/>
      <c r="E458" s="149"/>
      <c r="F458" s="149"/>
      <c r="G458" s="149"/>
      <c r="H458" s="149"/>
      <c r="I458" s="149"/>
      <c r="J458" s="149"/>
      <c r="L458" s="338"/>
      <c r="M458" s="341"/>
      <c r="N458" s="341"/>
      <c r="U458" s="189"/>
      <c r="V458" s="189"/>
      <c r="W458" s="189"/>
    </row>
    <row r="459" spans="2:23" s="148" customFormat="1" x14ac:dyDescent="0.3">
      <c r="B459" s="149"/>
      <c r="C459" s="149"/>
      <c r="D459" s="149"/>
      <c r="E459" s="149"/>
      <c r="F459" s="149"/>
      <c r="G459" s="149"/>
      <c r="H459" s="149"/>
      <c r="I459" s="149"/>
      <c r="J459" s="149"/>
      <c r="L459" s="338"/>
      <c r="M459" s="341"/>
      <c r="N459" s="341"/>
      <c r="U459" s="189"/>
      <c r="V459" s="189"/>
      <c r="W459" s="189"/>
    </row>
    <row r="460" spans="2:23" s="148" customFormat="1" x14ac:dyDescent="0.3">
      <c r="B460" s="149"/>
      <c r="C460" s="149"/>
      <c r="D460" s="149"/>
      <c r="E460" s="149"/>
      <c r="F460" s="149"/>
      <c r="G460" s="149"/>
      <c r="H460" s="149"/>
      <c r="I460" s="149"/>
      <c r="J460" s="149"/>
      <c r="L460" s="338"/>
      <c r="M460" s="341"/>
      <c r="N460" s="341"/>
      <c r="U460" s="189"/>
      <c r="V460" s="189"/>
      <c r="W460" s="189"/>
    </row>
    <row r="461" spans="2:23" s="148" customFormat="1" x14ac:dyDescent="0.3">
      <c r="B461" s="149"/>
      <c r="C461" s="149"/>
      <c r="D461" s="149"/>
      <c r="E461" s="149"/>
      <c r="F461" s="149"/>
      <c r="G461" s="149"/>
      <c r="H461" s="149"/>
      <c r="I461" s="149"/>
      <c r="J461" s="149"/>
      <c r="L461" s="338"/>
      <c r="M461" s="341"/>
      <c r="N461" s="341"/>
      <c r="U461" s="189"/>
      <c r="V461" s="189"/>
      <c r="W461" s="189"/>
    </row>
    <row r="462" spans="2:23" s="148" customFormat="1" x14ac:dyDescent="0.3">
      <c r="B462" s="149"/>
      <c r="C462" s="149"/>
      <c r="D462" s="149"/>
      <c r="E462" s="149"/>
      <c r="F462" s="149"/>
      <c r="G462" s="149"/>
      <c r="H462" s="149"/>
      <c r="I462" s="149"/>
      <c r="J462" s="149"/>
      <c r="L462" s="338"/>
      <c r="M462" s="341"/>
      <c r="N462" s="341"/>
      <c r="U462" s="189"/>
      <c r="V462" s="189"/>
      <c r="W462" s="189"/>
    </row>
    <row r="463" spans="2:23" s="148" customFormat="1" x14ac:dyDescent="0.3">
      <c r="B463" s="149"/>
      <c r="C463" s="149"/>
      <c r="D463" s="149"/>
      <c r="E463" s="149"/>
      <c r="F463" s="149"/>
      <c r="G463" s="149"/>
      <c r="H463" s="149"/>
      <c r="I463" s="149"/>
      <c r="J463" s="149"/>
      <c r="L463" s="338"/>
      <c r="M463" s="341"/>
      <c r="N463" s="341"/>
      <c r="U463" s="189"/>
      <c r="V463" s="189"/>
      <c r="W463" s="189"/>
    </row>
    <row r="464" spans="2:23" s="148" customFormat="1" x14ac:dyDescent="0.3">
      <c r="B464" s="149"/>
      <c r="C464" s="149"/>
      <c r="D464" s="149"/>
      <c r="E464" s="149"/>
      <c r="F464" s="149"/>
      <c r="G464" s="149"/>
      <c r="H464" s="149"/>
      <c r="I464" s="149"/>
      <c r="J464" s="149"/>
      <c r="L464" s="338"/>
      <c r="M464" s="341"/>
      <c r="N464" s="341"/>
      <c r="U464" s="189"/>
      <c r="V464" s="189"/>
      <c r="W464" s="189"/>
    </row>
    <row r="465" spans="1:23" s="148" customFormat="1" x14ac:dyDescent="0.3">
      <c r="B465" s="149"/>
      <c r="C465" s="149"/>
      <c r="D465" s="149"/>
      <c r="E465" s="149"/>
      <c r="F465" s="149"/>
      <c r="G465" s="149"/>
      <c r="H465" s="149"/>
      <c r="I465" s="149"/>
      <c r="J465" s="149"/>
      <c r="L465" s="338"/>
      <c r="M465" s="341"/>
      <c r="N465" s="341"/>
      <c r="U465" s="189"/>
      <c r="V465" s="189"/>
      <c r="W465" s="189"/>
    </row>
    <row r="466" spans="1:23" s="148" customFormat="1" x14ac:dyDescent="0.3">
      <c r="B466" s="149"/>
      <c r="C466" s="149"/>
      <c r="D466" s="149"/>
      <c r="E466" s="149"/>
      <c r="F466" s="149"/>
      <c r="G466" s="149"/>
      <c r="H466" s="149"/>
      <c r="I466" s="149"/>
      <c r="J466" s="149"/>
      <c r="L466" s="338"/>
      <c r="M466" s="341"/>
      <c r="N466" s="341"/>
      <c r="U466" s="189"/>
      <c r="V466" s="189"/>
      <c r="W466" s="189"/>
    </row>
    <row r="467" spans="1:23" s="148" customFormat="1" x14ac:dyDescent="0.3">
      <c r="B467" s="149"/>
      <c r="C467" s="149"/>
      <c r="D467" s="149"/>
      <c r="E467" s="149"/>
      <c r="F467" s="149"/>
      <c r="G467" s="149"/>
      <c r="H467" s="149"/>
      <c r="I467" s="149"/>
      <c r="J467" s="149"/>
      <c r="L467" s="338"/>
      <c r="M467" s="341"/>
      <c r="N467" s="341"/>
      <c r="U467" s="189"/>
      <c r="V467" s="189"/>
      <c r="W467" s="189"/>
    </row>
    <row r="468" spans="1:23" s="148" customFormat="1" x14ac:dyDescent="0.3">
      <c r="B468" s="149"/>
      <c r="C468" s="149"/>
      <c r="D468" s="149"/>
      <c r="E468" s="149"/>
      <c r="F468" s="149"/>
      <c r="G468" s="149"/>
      <c r="H468" s="149"/>
      <c r="I468" s="149"/>
      <c r="J468" s="149"/>
      <c r="L468" s="338"/>
      <c r="M468" s="341"/>
      <c r="N468" s="341"/>
      <c r="U468" s="189"/>
      <c r="V468" s="189"/>
      <c r="W468" s="189"/>
    </row>
    <row r="469" spans="1:23" s="148" customFormat="1" x14ac:dyDescent="0.3">
      <c r="B469" s="149"/>
      <c r="C469" s="149"/>
      <c r="D469" s="149"/>
      <c r="E469" s="149"/>
      <c r="F469" s="149"/>
      <c r="G469" s="149"/>
      <c r="H469" s="149"/>
      <c r="I469" s="149"/>
      <c r="J469" s="149"/>
      <c r="L469" s="338"/>
      <c r="M469" s="341"/>
      <c r="N469" s="341"/>
      <c r="U469" s="189"/>
      <c r="V469" s="189"/>
      <c r="W469" s="189"/>
    </row>
    <row r="470" spans="1:23" s="148" customFormat="1" x14ac:dyDescent="0.3">
      <c r="B470" s="149"/>
      <c r="C470" s="149"/>
      <c r="D470" s="149"/>
      <c r="E470" s="149"/>
      <c r="F470" s="149"/>
      <c r="G470" s="149"/>
      <c r="H470" s="149"/>
      <c r="I470" s="149"/>
      <c r="J470" s="149"/>
      <c r="L470" s="338"/>
      <c r="M470" s="341"/>
      <c r="N470" s="341"/>
      <c r="U470" s="189"/>
      <c r="V470" s="189"/>
      <c r="W470" s="189"/>
    </row>
    <row r="471" spans="1:23" s="148" customFormat="1" x14ac:dyDescent="0.3">
      <c r="B471" s="149"/>
      <c r="C471" s="149"/>
      <c r="D471" s="149"/>
      <c r="E471" s="149"/>
      <c r="F471" s="149"/>
      <c r="G471" s="149"/>
      <c r="H471" s="149"/>
      <c r="I471" s="149"/>
      <c r="J471" s="149"/>
      <c r="L471" s="338"/>
      <c r="M471" s="341"/>
      <c r="N471" s="341"/>
      <c r="U471" s="189"/>
      <c r="V471" s="189"/>
      <c r="W471" s="189"/>
    </row>
    <row r="472" spans="1:23" s="148" customFormat="1" x14ac:dyDescent="0.3">
      <c r="B472" s="149"/>
      <c r="C472" s="149"/>
      <c r="D472" s="149"/>
      <c r="E472" s="149"/>
      <c r="F472" s="149"/>
      <c r="G472" s="149"/>
      <c r="H472" s="149"/>
      <c r="I472" s="149"/>
      <c r="J472" s="149"/>
      <c r="L472" s="338"/>
      <c r="M472" s="341"/>
      <c r="N472" s="341"/>
      <c r="U472" s="189"/>
      <c r="V472" s="189"/>
      <c r="W472" s="189"/>
    </row>
    <row r="473" spans="1:23" s="148" customFormat="1" x14ac:dyDescent="0.3">
      <c r="B473" s="149"/>
      <c r="C473" s="149"/>
      <c r="D473" s="149"/>
      <c r="E473" s="149"/>
      <c r="F473" s="149"/>
      <c r="G473" s="149"/>
      <c r="H473" s="149"/>
      <c r="I473" s="149"/>
      <c r="J473" s="149"/>
      <c r="L473" s="338"/>
      <c r="M473" s="341"/>
      <c r="N473" s="341"/>
      <c r="U473" s="189"/>
      <c r="V473" s="189"/>
      <c r="W473" s="189"/>
    </row>
    <row r="474" spans="1:23" s="148" customFormat="1" x14ac:dyDescent="0.3">
      <c r="B474" s="149"/>
      <c r="C474" s="149"/>
      <c r="D474" s="149"/>
      <c r="E474" s="149"/>
      <c r="F474" s="149"/>
      <c r="G474" s="149"/>
      <c r="H474" s="149"/>
      <c r="I474" s="149"/>
      <c r="J474" s="149"/>
      <c r="L474" s="338"/>
      <c r="M474" s="341"/>
      <c r="N474" s="341"/>
      <c r="U474" s="189"/>
      <c r="V474" s="189"/>
      <c r="W474" s="189"/>
    </row>
    <row r="475" spans="1:23" s="148" customFormat="1" x14ac:dyDescent="0.3">
      <c r="B475" s="149"/>
      <c r="C475" s="149"/>
      <c r="D475" s="149"/>
      <c r="E475" s="149"/>
      <c r="F475" s="149"/>
      <c r="G475" s="149"/>
      <c r="H475" s="149"/>
      <c r="I475" s="149"/>
      <c r="J475" s="149"/>
      <c r="L475" s="338"/>
      <c r="M475" s="341"/>
      <c r="N475" s="341"/>
      <c r="U475" s="189"/>
      <c r="V475" s="189"/>
      <c r="W475" s="189"/>
    </row>
    <row r="476" spans="1:23" s="148" customFormat="1" x14ac:dyDescent="0.3">
      <c r="A476" s="149"/>
      <c r="B476" s="149"/>
      <c r="C476" s="149"/>
      <c r="D476" s="149"/>
      <c r="E476" s="149"/>
      <c r="F476" s="149"/>
      <c r="G476" s="149"/>
      <c r="H476" s="149"/>
      <c r="I476" s="149"/>
      <c r="J476" s="149"/>
      <c r="L476" s="338"/>
      <c r="M476" s="341"/>
      <c r="N476" s="341"/>
      <c r="U476" s="189"/>
      <c r="V476" s="189"/>
      <c r="W476" s="189"/>
    </row>
    <row r="477" spans="1:23" s="148" customFormat="1" x14ac:dyDescent="0.3">
      <c r="A477" s="149"/>
      <c r="B477" s="149"/>
      <c r="C477" s="149"/>
      <c r="D477" s="149"/>
      <c r="E477" s="149"/>
      <c r="F477" s="149"/>
      <c r="G477" s="149"/>
      <c r="H477" s="149"/>
      <c r="I477" s="149"/>
      <c r="J477" s="149"/>
      <c r="L477" s="338"/>
      <c r="M477" s="341"/>
      <c r="N477" s="341"/>
      <c r="U477" s="189"/>
      <c r="V477" s="189"/>
      <c r="W477" s="189"/>
    </row>
    <row r="478" spans="1:23" s="148" customFormat="1" x14ac:dyDescent="0.3">
      <c r="A478" s="149"/>
      <c r="B478" s="149"/>
      <c r="C478" s="149"/>
      <c r="D478" s="149"/>
      <c r="E478" s="149"/>
      <c r="F478" s="149"/>
      <c r="G478" s="149"/>
      <c r="H478" s="149"/>
      <c r="I478" s="149"/>
      <c r="J478" s="149"/>
      <c r="L478" s="338"/>
      <c r="M478" s="341"/>
      <c r="N478" s="341"/>
      <c r="U478" s="189"/>
      <c r="V478" s="189"/>
      <c r="W478" s="189"/>
    </row>
    <row r="479" spans="1:23" s="148" customFormat="1" x14ac:dyDescent="0.3">
      <c r="A479" s="149"/>
      <c r="B479" s="149"/>
      <c r="C479" s="149"/>
      <c r="D479" s="149"/>
      <c r="E479" s="149"/>
      <c r="F479" s="149"/>
      <c r="G479" s="149"/>
      <c r="H479" s="149"/>
      <c r="I479" s="149"/>
      <c r="J479" s="149"/>
      <c r="L479" s="338"/>
      <c r="M479" s="341"/>
      <c r="N479" s="341"/>
      <c r="U479" s="189"/>
      <c r="V479" s="189"/>
      <c r="W479" s="189"/>
    </row>
    <row r="480" spans="1:23" s="148" customFormat="1" x14ac:dyDescent="0.3">
      <c r="A480" s="149"/>
      <c r="B480" s="149"/>
      <c r="C480" s="149"/>
      <c r="D480" s="149"/>
      <c r="E480" s="149"/>
      <c r="F480" s="149"/>
      <c r="G480" s="149"/>
      <c r="H480" s="149"/>
      <c r="I480" s="149"/>
      <c r="J480" s="149"/>
      <c r="L480" s="338"/>
      <c r="M480" s="341"/>
      <c r="N480" s="341"/>
      <c r="U480" s="189"/>
      <c r="V480" s="189"/>
      <c r="W480" s="189"/>
    </row>
    <row r="481" spans="1:23" s="148" customFormat="1" x14ac:dyDescent="0.3">
      <c r="A481" s="149"/>
      <c r="B481" s="149"/>
      <c r="C481" s="149"/>
      <c r="D481" s="149"/>
      <c r="E481" s="149"/>
      <c r="F481" s="149"/>
      <c r="G481" s="149"/>
      <c r="H481" s="149"/>
      <c r="I481" s="149"/>
      <c r="J481" s="149"/>
      <c r="L481" s="338"/>
      <c r="M481" s="341"/>
      <c r="N481" s="341"/>
      <c r="U481" s="189"/>
      <c r="V481" s="189"/>
      <c r="W481" s="189"/>
    </row>
    <row r="482" spans="1:23" s="148" customFormat="1" x14ac:dyDescent="0.3">
      <c r="A482" s="149"/>
      <c r="B482" s="149"/>
      <c r="C482" s="149"/>
      <c r="D482" s="149"/>
      <c r="E482" s="149"/>
      <c r="F482" s="149"/>
      <c r="G482" s="149"/>
      <c r="H482" s="149"/>
      <c r="I482" s="149"/>
      <c r="J482" s="149"/>
      <c r="L482" s="338"/>
      <c r="M482" s="341"/>
      <c r="N482" s="341"/>
      <c r="U482" s="189"/>
      <c r="V482" s="189"/>
      <c r="W482" s="189"/>
    </row>
    <row r="483" spans="1:23" s="148" customFormat="1" x14ac:dyDescent="0.3">
      <c r="A483" s="149"/>
      <c r="B483" s="149"/>
      <c r="C483" s="149"/>
      <c r="D483" s="149"/>
      <c r="E483" s="149"/>
      <c r="F483" s="149"/>
      <c r="G483" s="149"/>
      <c r="H483" s="149"/>
      <c r="I483" s="149"/>
      <c r="J483" s="149"/>
      <c r="L483" s="338"/>
      <c r="M483" s="341"/>
      <c r="N483" s="341"/>
      <c r="R483" s="149"/>
      <c r="S483" s="149"/>
      <c r="T483" s="149"/>
      <c r="U483" s="189"/>
      <c r="V483" s="189"/>
      <c r="W483" s="189"/>
    </row>
    <row r="484" spans="1:23" s="148" customFormat="1" x14ac:dyDescent="0.3">
      <c r="A484" s="149"/>
      <c r="B484" s="149"/>
      <c r="C484" s="149"/>
      <c r="D484" s="149"/>
      <c r="E484" s="149"/>
      <c r="F484" s="149"/>
      <c r="G484" s="149"/>
      <c r="H484" s="149"/>
      <c r="I484" s="149"/>
      <c r="J484" s="149"/>
      <c r="L484" s="338"/>
      <c r="M484" s="341"/>
      <c r="N484" s="341"/>
      <c r="R484" s="149"/>
      <c r="S484" s="149"/>
      <c r="T484" s="149"/>
      <c r="U484" s="189"/>
      <c r="V484" s="189"/>
      <c r="W484" s="189"/>
    </row>
  </sheetData>
  <sheetProtection algorithmName="SHA-512" hashValue="OoQJfPPzqtBaAluQCHy6tIr9tRrL2XwckTlzKm8eOK/fS8MwXuJMZxrmiADjqO7xqN+sEYFUV5DMfWl8snJeBA==" saltValue="uv6dtPif+gXDO1yauR254w==" spinCount="100000" sheet="1" objects="1" scenarios="1"/>
  <mergeCells count="19">
    <mergeCell ref="D8:D10"/>
    <mergeCell ref="E16:J16"/>
    <mergeCell ref="A1:E1"/>
    <mergeCell ref="I1:J1"/>
    <mergeCell ref="B7:C7"/>
    <mergeCell ref="B8:C8"/>
    <mergeCell ref="B9:C9"/>
    <mergeCell ref="B10:C10"/>
    <mergeCell ref="B12:E12"/>
    <mergeCell ref="B13:E13"/>
    <mergeCell ref="F13:I13"/>
    <mergeCell ref="B14:E14"/>
    <mergeCell ref="F14:I14"/>
    <mergeCell ref="F1:G1"/>
    <mergeCell ref="L1:Q1"/>
    <mergeCell ref="L2:Q2"/>
    <mergeCell ref="Q8:R8"/>
    <mergeCell ref="E18:J18"/>
    <mergeCell ref="E19:J19"/>
  </mergeCells>
  <conditionalFormatting sqref="F8:F10">
    <cfRule type="expression" dxfId="16" priority="2">
      <formula>$J$4=$I$7</formula>
    </cfRule>
  </conditionalFormatting>
  <conditionalFormatting sqref="G8:G10 J8:J10">
    <cfRule type="containsText" dxfId="15" priority="4" operator="containsText" text="Superato">
      <formula>NOT(ISERROR(SEARCH("Superato",G8)))</formula>
    </cfRule>
  </conditionalFormatting>
  <dataValidations count="1">
    <dataValidation type="list" allowBlank="1" showInputMessage="1" showErrorMessage="1" prompt="0 = No_x000a_1 = Si" sqref="S8" xr:uid="{891E3A81-D844-441C-9C6B-F3A062F88274}">
      <formula1>"0,1"</formula1>
    </dataValidation>
  </dataValidations>
  <printOptions horizontalCentered="1"/>
  <pageMargins left="0.31496062992125984" right="0.31496062992125984" top="0.74803149606299213" bottom="0.74803149606299213" header="0.31496062992125984" footer="0.31496062992125984"/>
  <pageSetup paperSize="9" scale="80" orientation="landscape" horizontalDpi="1200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93243ED-9F6C-47B3-A63B-341D3CF20D13}">
            <xm:f>'Dati generali'!$C$5&lt;3</xm:f>
            <x14:dxf>
              <fill>
                <patternFill>
                  <bgColor rgb="FFFF0000"/>
                </patternFill>
              </fill>
            </x14:dxf>
          </x14:cfRule>
          <xm:sqref>I1:J1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4B3DC-ACE2-4299-8B41-7AEBDF00620C}">
  <sheetPr>
    <tabColor theme="5" tint="0.59999389629810485"/>
  </sheetPr>
  <dimension ref="A1:K48"/>
  <sheetViews>
    <sheetView showGridLines="0" zoomScale="90" zoomScaleNormal="90" workbookViewId="0">
      <selection activeCell="A2" sqref="A2"/>
    </sheetView>
  </sheetViews>
  <sheetFormatPr defaultRowHeight="13.8" x14ac:dyDescent="0.3"/>
  <cols>
    <col min="1" max="1" width="28.33203125" style="113" customWidth="1"/>
    <col min="2" max="2" width="20" style="113" customWidth="1"/>
    <col min="3" max="3" width="3.109375" style="113" customWidth="1"/>
    <col min="4" max="4" width="10.33203125" style="113" customWidth="1"/>
    <col min="5" max="5" width="2.21875" style="113" customWidth="1"/>
    <col min="6" max="6" width="10.77734375" style="113" customWidth="1"/>
    <col min="7" max="7" width="8.88671875" style="113"/>
    <col min="8" max="8" width="13" style="113" customWidth="1"/>
    <col min="9" max="9" width="0.6640625" style="113" customWidth="1"/>
    <col min="10" max="10" width="1.33203125" style="113" customWidth="1"/>
    <col min="11" max="16384" width="8.88671875" style="113"/>
  </cols>
  <sheetData>
    <row r="1" spans="1:11" ht="16.2" thickBot="1" x14ac:dyDescent="0.35">
      <c r="A1" s="554" t="s">
        <v>238</v>
      </c>
      <c r="B1" s="555"/>
      <c r="C1" s="555"/>
      <c r="D1" s="555"/>
      <c r="E1" s="555"/>
      <c r="F1" s="556"/>
      <c r="G1" s="82"/>
      <c r="H1" s="82"/>
      <c r="I1" s="82"/>
      <c r="J1" s="82"/>
    </row>
    <row r="2" spans="1:11" ht="10.8" customHeight="1" x14ac:dyDescent="0.3">
      <c r="A2" s="82"/>
      <c r="B2" s="82"/>
      <c r="C2" s="82"/>
      <c r="D2" s="82"/>
      <c r="E2" s="82"/>
      <c r="F2" s="82"/>
      <c r="G2" s="82"/>
      <c r="H2" s="82"/>
      <c r="I2" s="82"/>
      <c r="J2" s="82"/>
    </row>
    <row r="3" spans="1:11" ht="13.8" customHeight="1" x14ac:dyDescent="0.3">
      <c r="A3" s="502" t="s">
        <v>237</v>
      </c>
      <c r="B3" s="502"/>
      <c r="C3" s="502"/>
      <c r="D3" s="502"/>
      <c r="E3" s="502"/>
      <c r="F3" s="502"/>
      <c r="G3" s="502"/>
      <c r="H3" s="502"/>
      <c r="I3" s="104"/>
      <c r="J3" s="104"/>
      <c r="K3" s="114"/>
    </row>
    <row r="4" spans="1:11" x14ac:dyDescent="0.3">
      <c r="A4" s="502"/>
      <c r="B4" s="502"/>
      <c r="C4" s="502"/>
      <c r="D4" s="502"/>
      <c r="E4" s="502"/>
      <c r="F4" s="502"/>
      <c r="G4" s="502"/>
      <c r="H4" s="502"/>
      <c r="I4" s="104"/>
      <c r="J4" s="104"/>
      <c r="K4" s="114"/>
    </row>
    <row r="5" spans="1:11" ht="4.8" customHeight="1" x14ac:dyDescent="0.3">
      <c r="A5" s="115"/>
      <c r="B5" s="82"/>
      <c r="C5" s="82"/>
      <c r="D5" s="82"/>
      <c r="E5" s="82"/>
      <c r="F5" s="82"/>
      <c r="G5" s="82"/>
      <c r="H5" s="82"/>
      <c r="I5" s="82"/>
      <c r="J5" s="82"/>
    </row>
    <row r="6" spans="1:11" x14ac:dyDescent="0.3">
      <c r="A6" s="502" t="s">
        <v>232</v>
      </c>
      <c r="B6" s="502"/>
      <c r="C6" s="502"/>
      <c r="D6" s="502"/>
      <c r="E6" s="502"/>
      <c r="F6" s="502"/>
      <c r="G6" s="502"/>
      <c r="H6" s="502"/>
      <c r="I6" s="82"/>
      <c r="J6" s="82"/>
    </row>
    <row r="7" spans="1:11" x14ac:dyDescent="0.3">
      <c r="A7" s="502"/>
      <c r="B7" s="502"/>
      <c r="C7" s="502"/>
      <c r="D7" s="502"/>
      <c r="E7" s="502"/>
      <c r="F7" s="502"/>
      <c r="G7" s="502"/>
      <c r="H7" s="502"/>
      <c r="I7" s="82"/>
      <c r="J7" s="82"/>
    </row>
    <row r="8" spans="1:11" x14ac:dyDescent="0.3">
      <c r="A8" s="559" t="s">
        <v>302</v>
      </c>
      <c r="B8" s="559"/>
      <c r="C8" s="559"/>
      <c r="D8" s="559"/>
      <c r="E8" s="559"/>
      <c r="F8" s="559"/>
      <c r="G8" s="559"/>
      <c r="H8" s="559"/>
      <c r="I8" s="82"/>
      <c r="J8" s="82"/>
    </row>
    <row r="9" spans="1:11" x14ac:dyDescent="0.3">
      <c r="A9" s="559" t="s">
        <v>303</v>
      </c>
      <c r="B9" s="559"/>
      <c r="C9" s="559"/>
      <c r="D9" s="559"/>
      <c r="E9" s="559"/>
      <c r="F9" s="559"/>
      <c r="G9" s="559"/>
      <c r="H9" s="559"/>
      <c r="I9" s="82"/>
      <c r="J9" s="82"/>
    </row>
    <row r="10" spans="1:11" x14ac:dyDescent="0.3">
      <c r="A10" s="559" t="s">
        <v>304</v>
      </c>
      <c r="B10" s="559"/>
      <c r="C10" s="559"/>
      <c r="D10" s="559"/>
      <c r="E10" s="559"/>
      <c r="F10" s="559"/>
      <c r="G10" s="559"/>
      <c r="H10" s="559"/>
      <c r="I10" s="82"/>
      <c r="J10" s="82"/>
    </row>
    <row r="11" spans="1:11" ht="8.4" customHeight="1" thickBot="1" x14ac:dyDescent="0.35">
      <c r="A11" s="104"/>
      <c r="B11" s="104"/>
      <c r="C11" s="104"/>
      <c r="D11" s="104"/>
      <c r="E11" s="104"/>
      <c r="F11" s="104"/>
      <c r="G11" s="104"/>
      <c r="H11" s="104"/>
      <c r="I11" s="82"/>
      <c r="J11" s="82"/>
    </row>
    <row r="12" spans="1:11" ht="14.4" thickBot="1" x14ac:dyDescent="0.35">
      <c r="A12" s="268" t="s">
        <v>199</v>
      </c>
      <c r="B12" s="269" t="s">
        <v>200</v>
      </c>
      <c r="C12" s="275"/>
      <c r="D12" s="276">
        <f>'Dati generali'!E3-1</f>
        <v>2021</v>
      </c>
      <c r="E12" s="274"/>
      <c r="F12" s="285">
        <f>D12+1</f>
        <v>2022</v>
      </c>
      <c r="G12" s="104"/>
      <c r="H12" s="104"/>
      <c r="I12" s="82"/>
      <c r="J12" s="82"/>
    </row>
    <row r="13" spans="1:11" x14ac:dyDescent="0.3">
      <c r="A13" s="101" t="s">
        <v>201</v>
      </c>
      <c r="B13" s="529" t="s">
        <v>286</v>
      </c>
      <c r="C13" s="277" t="s">
        <v>280</v>
      </c>
      <c r="D13" s="278">
        <v>20</v>
      </c>
      <c r="E13" s="277" t="s">
        <v>280</v>
      </c>
      <c r="F13" s="283">
        <v>20</v>
      </c>
      <c r="G13" s="104"/>
      <c r="H13" s="104"/>
      <c r="I13" s="82"/>
      <c r="J13" s="82"/>
    </row>
    <row r="14" spans="1:11" x14ac:dyDescent="0.3">
      <c r="A14" s="102" t="s">
        <v>203</v>
      </c>
      <c r="B14" s="529"/>
      <c r="C14" s="281" t="s">
        <v>280</v>
      </c>
      <c r="D14" s="282">
        <v>4000000</v>
      </c>
      <c r="E14" s="281" t="s">
        <v>280</v>
      </c>
      <c r="F14" s="284">
        <v>4000000</v>
      </c>
      <c r="G14" s="104"/>
      <c r="H14" s="104"/>
      <c r="I14" s="82"/>
      <c r="J14" s="82"/>
    </row>
    <row r="15" spans="1:11" x14ac:dyDescent="0.3">
      <c r="A15" s="102" t="s">
        <v>204</v>
      </c>
      <c r="B15" s="530"/>
      <c r="C15" s="279" t="s">
        <v>280</v>
      </c>
      <c r="D15" s="280">
        <v>4000000</v>
      </c>
      <c r="E15" s="279" t="s">
        <v>280</v>
      </c>
      <c r="F15" s="284">
        <v>4000000</v>
      </c>
      <c r="G15" s="104"/>
      <c r="H15" s="104"/>
      <c r="I15" s="82"/>
      <c r="J15" s="82"/>
    </row>
    <row r="16" spans="1:11" x14ac:dyDescent="0.3">
      <c r="A16" s="82"/>
      <c r="B16" s="82"/>
      <c r="C16" s="82"/>
      <c r="D16" s="82"/>
      <c r="E16" s="82"/>
      <c r="F16" s="82"/>
      <c r="G16" s="82"/>
      <c r="H16" s="82"/>
      <c r="I16" s="82"/>
      <c r="J16" s="82"/>
    </row>
    <row r="17" spans="1:10" x14ac:dyDescent="0.3">
      <c r="A17" s="563" t="s">
        <v>290</v>
      </c>
      <c r="B17" s="564"/>
      <c r="C17" s="564"/>
      <c r="D17" s="564"/>
      <c r="E17" s="564"/>
      <c r="F17" s="564"/>
      <c r="G17" s="564"/>
      <c r="H17" s="565"/>
      <c r="I17" s="82"/>
      <c r="J17" s="82"/>
    </row>
    <row r="18" spans="1:10" x14ac:dyDescent="0.3">
      <c r="A18" s="566"/>
      <c r="B18" s="567"/>
      <c r="C18" s="567"/>
      <c r="D18" s="567"/>
      <c r="E18" s="567"/>
      <c r="F18" s="567"/>
      <c r="G18" s="567"/>
      <c r="H18" s="568"/>
      <c r="I18" s="82"/>
      <c r="J18" s="82"/>
    </row>
    <row r="19" spans="1:10" ht="11.4" customHeight="1" x14ac:dyDescent="0.3">
      <c r="A19" s="116"/>
      <c r="B19" s="116"/>
      <c r="C19" s="116"/>
      <c r="D19" s="116"/>
      <c r="E19" s="116"/>
      <c r="F19" s="116"/>
      <c r="G19" s="116"/>
      <c r="H19" s="116"/>
      <c r="I19" s="82"/>
      <c r="J19" s="82"/>
    </row>
    <row r="20" spans="1:10" s="312" customFormat="1" x14ac:dyDescent="0.3">
      <c r="A20" s="313" t="s">
        <v>291</v>
      </c>
      <c r="B20" s="310"/>
      <c r="C20" s="310"/>
      <c r="D20" s="310"/>
      <c r="E20" s="310"/>
      <c r="F20" s="310"/>
      <c r="G20" s="310"/>
      <c r="H20" s="310"/>
      <c r="I20" s="311"/>
      <c r="J20" s="311"/>
    </row>
    <row r="21" spans="1:10" s="312" customFormat="1" ht="3.6" customHeight="1" x14ac:dyDescent="0.3">
      <c r="A21" s="313"/>
      <c r="B21" s="310"/>
      <c r="C21" s="310"/>
      <c r="D21" s="310"/>
      <c r="E21" s="310"/>
      <c r="F21" s="310"/>
      <c r="G21" s="310"/>
      <c r="H21" s="310"/>
      <c r="I21" s="311"/>
      <c r="J21" s="311"/>
    </row>
    <row r="22" spans="1:10" s="312" customFormat="1" x14ac:dyDescent="0.3">
      <c r="A22" s="316" t="s">
        <v>293</v>
      </c>
      <c r="B22" s="317" t="s">
        <v>278</v>
      </c>
      <c r="C22" s="560" t="s">
        <v>198</v>
      </c>
      <c r="D22" s="560"/>
      <c r="E22" s="560"/>
      <c r="F22" s="560"/>
      <c r="G22" s="560"/>
      <c r="H22" s="310"/>
      <c r="I22" s="311"/>
      <c r="J22" s="311"/>
    </row>
    <row r="23" spans="1:10" x14ac:dyDescent="0.3">
      <c r="A23" s="315" t="s">
        <v>305</v>
      </c>
      <c r="B23" s="314" t="s">
        <v>300</v>
      </c>
      <c r="C23" s="504" t="s">
        <v>301</v>
      </c>
      <c r="D23" s="505"/>
      <c r="E23" s="505"/>
      <c r="F23" s="505"/>
      <c r="G23" s="506"/>
      <c r="H23" s="116"/>
      <c r="I23" s="82"/>
      <c r="J23" s="82"/>
    </row>
    <row r="24" spans="1:10" x14ac:dyDescent="0.3">
      <c r="A24" s="315" t="s">
        <v>306</v>
      </c>
      <c r="B24" s="504" t="s">
        <v>292</v>
      </c>
      <c r="C24" s="505"/>
      <c r="D24" s="505"/>
      <c r="E24" s="505"/>
      <c r="F24" s="505"/>
      <c r="G24" s="506"/>
      <c r="H24" s="116"/>
      <c r="I24" s="82"/>
      <c r="J24" s="82"/>
    </row>
    <row r="25" spans="1:10" ht="27.6" customHeight="1" x14ac:dyDescent="0.3">
      <c r="A25" s="315" t="s">
        <v>296</v>
      </c>
      <c r="B25" s="314" t="s">
        <v>294</v>
      </c>
      <c r="C25" s="504" t="s">
        <v>295</v>
      </c>
      <c r="D25" s="505"/>
      <c r="E25" s="505"/>
      <c r="F25" s="505"/>
      <c r="G25" s="506"/>
      <c r="H25" s="116"/>
      <c r="I25" s="82"/>
      <c r="J25" s="82"/>
    </row>
    <row r="26" spans="1:10" ht="27.6" customHeight="1" x14ac:dyDescent="0.3">
      <c r="A26" s="315" t="s">
        <v>297</v>
      </c>
      <c r="B26" s="314" t="s">
        <v>298</v>
      </c>
      <c r="C26" s="504" t="s">
        <v>299</v>
      </c>
      <c r="D26" s="505"/>
      <c r="E26" s="505"/>
      <c r="F26" s="505"/>
      <c r="G26" s="506"/>
      <c r="H26" s="116"/>
      <c r="I26" s="82"/>
      <c r="J26" s="82"/>
    </row>
    <row r="27" spans="1:10" customFormat="1" ht="6" customHeight="1" x14ac:dyDescent="0.3">
      <c r="A27" s="81"/>
      <c r="B27" s="14"/>
      <c r="C27" s="14"/>
      <c r="D27" s="14"/>
      <c r="E27" s="14"/>
      <c r="F27" s="14"/>
      <c r="G27" s="14"/>
      <c r="H27" s="14"/>
      <c r="I27" s="14"/>
      <c r="J27" s="82"/>
    </row>
    <row r="28" spans="1:10" customFormat="1" ht="14.4" x14ac:dyDescent="0.3">
      <c r="A28" s="387" t="s">
        <v>379</v>
      </c>
      <c r="B28" s="388"/>
      <c r="C28" s="388"/>
      <c r="D28" s="388"/>
      <c r="E28" s="388"/>
      <c r="F28" s="388"/>
      <c r="G28" s="388"/>
      <c r="H28" s="389"/>
      <c r="I28" s="14"/>
      <c r="J28" s="82"/>
    </row>
    <row r="29" spans="1:10" customFormat="1" ht="14.4" x14ac:dyDescent="0.3">
      <c r="A29" s="390" t="s">
        <v>378</v>
      </c>
      <c r="B29" s="391"/>
      <c r="C29" s="391"/>
      <c r="D29" s="391"/>
      <c r="E29" s="391"/>
      <c r="F29" s="391"/>
      <c r="G29" s="391"/>
      <c r="H29" s="392"/>
      <c r="I29" s="14"/>
      <c r="J29" s="82"/>
    </row>
    <row r="30" spans="1:10" ht="9" customHeight="1" x14ac:dyDescent="0.3">
      <c r="A30" s="116"/>
      <c r="B30" s="116"/>
      <c r="C30" s="116"/>
      <c r="D30" s="116"/>
      <c r="E30" s="116"/>
      <c r="F30" s="116"/>
      <c r="G30" s="116"/>
      <c r="H30" s="116"/>
      <c r="I30" s="82"/>
      <c r="J30" s="82"/>
    </row>
    <row r="31" spans="1:10" ht="13.8" customHeight="1" x14ac:dyDescent="0.3">
      <c r="A31" s="502" t="s">
        <v>230</v>
      </c>
      <c r="B31" s="502"/>
      <c r="C31" s="502"/>
      <c r="D31" s="502"/>
      <c r="E31" s="502"/>
      <c r="F31" s="502"/>
      <c r="G31" s="502"/>
      <c r="H31" s="502"/>
      <c r="I31" s="82"/>
      <c r="J31" s="82"/>
    </row>
    <row r="32" spans="1:10" ht="16.8" customHeight="1" x14ac:dyDescent="0.3">
      <c r="A32" s="502"/>
      <c r="B32" s="502"/>
      <c r="C32" s="502"/>
      <c r="D32" s="502"/>
      <c r="E32" s="502"/>
      <c r="F32" s="502"/>
      <c r="G32" s="502"/>
      <c r="H32" s="502"/>
      <c r="I32" s="82"/>
      <c r="J32" s="82"/>
    </row>
    <row r="33" spans="1:10" ht="4.8" customHeight="1" x14ac:dyDescent="0.3">
      <c r="A33" s="104"/>
      <c r="B33" s="104"/>
      <c r="C33" s="104"/>
      <c r="D33" s="104"/>
      <c r="E33" s="104"/>
      <c r="F33" s="104"/>
      <c r="G33" s="104"/>
      <c r="H33" s="104"/>
      <c r="I33" s="82"/>
      <c r="J33" s="82"/>
    </row>
    <row r="34" spans="1:10" x14ac:dyDescent="0.3">
      <c r="A34" s="559" t="s">
        <v>240</v>
      </c>
      <c r="B34" s="559"/>
      <c r="C34" s="559"/>
      <c r="D34" s="559"/>
      <c r="E34" s="559"/>
      <c r="F34" s="559"/>
      <c r="G34" s="559"/>
      <c r="H34" s="559"/>
      <c r="I34" s="82"/>
      <c r="J34" s="82"/>
    </row>
    <row r="35" spans="1:10" x14ac:dyDescent="0.3">
      <c r="A35" s="559"/>
      <c r="B35" s="559"/>
      <c r="C35" s="559"/>
      <c r="D35" s="559"/>
      <c r="E35" s="559"/>
      <c r="F35" s="559"/>
      <c r="G35" s="559"/>
      <c r="H35" s="559"/>
      <c r="I35" s="82"/>
      <c r="J35" s="82"/>
    </row>
    <row r="36" spans="1:10" x14ac:dyDescent="0.3">
      <c r="A36" s="559" t="s">
        <v>231</v>
      </c>
      <c r="B36" s="559"/>
      <c r="C36" s="559"/>
      <c r="D36" s="559"/>
      <c r="E36" s="559"/>
      <c r="F36" s="559"/>
      <c r="G36" s="559"/>
      <c r="H36" s="559"/>
      <c r="I36" s="82"/>
      <c r="J36" s="82"/>
    </row>
    <row r="37" spans="1:10" x14ac:dyDescent="0.3">
      <c r="A37" s="559"/>
      <c r="B37" s="559"/>
      <c r="C37" s="559"/>
      <c r="D37" s="559"/>
      <c r="E37" s="559"/>
      <c r="F37" s="559"/>
      <c r="G37" s="559"/>
      <c r="H37" s="559"/>
      <c r="I37" s="82"/>
      <c r="J37" s="82"/>
    </row>
    <row r="38" spans="1:10" ht="9.6" customHeight="1" x14ac:dyDescent="0.3">
      <c r="A38" s="82"/>
      <c r="B38" s="82"/>
      <c r="C38" s="82"/>
      <c r="D38" s="82"/>
      <c r="E38" s="82"/>
      <c r="F38" s="82"/>
      <c r="G38" s="82"/>
      <c r="H38" s="82"/>
      <c r="I38" s="82"/>
      <c r="J38" s="82"/>
    </row>
    <row r="39" spans="1:10" x14ac:dyDescent="0.3">
      <c r="A39" s="569" t="s">
        <v>233</v>
      </c>
      <c r="B39" s="570"/>
      <c r="C39" s="570"/>
      <c r="D39" s="570"/>
      <c r="E39" s="570"/>
      <c r="F39" s="570"/>
      <c r="G39" s="570"/>
      <c r="H39" s="571"/>
      <c r="I39" s="82"/>
      <c r="J39" s="82"/>
    </row>
    <row r="40" spans="1:10" x14ac:dyDescent="0.3">
      <c r="A40" s="557" t="s">
        <v>235</v>
      </c>
      <c r="B40" s="502"/>
      <c r="C40" s="502"/>
      <c r="D40" s="502"/>
      <c r="E40" s="502"/>
      <c r="F40" s="502"/>
      <c r="G40" s="502"/>
      <c r="H40" s="558"/>
      <c r="I40" s="82"/>
      <c r="J40" s="82"/>
    </row>
    <row r="41" spans="1:10" x14ac:dyDescent="0.3">
      <c r="A41" s="557"/>
      <c r="B41" s="502"/>
      <c r="C41" s="502"/>
      <c r="D41" s="502"/>
      <c r="E41" s="502"/>
      <c r="F41" s="502"/>
      <c r="G41" s="502"/>
      <c r="H41" s="558"/>
      <c r="I41" s="82"/>
      <c r="J41" s="82"/>
    </row>
    <row r="42" spans="1:10" x14ac:dyDescent="0.3">
      <c r="A42" s="557" t="s">
        <v>372</v>
      </c>
      <c r="B42" s="502"/>
      <c r="C42" s="502"/>
      <c r="D42" s="502"/>
      <c r="E42" s="502"/>
      <c r="F42" s="502"/>
      <c r="G42" s="502"/>
      <c r="H42" s="558"/>
      <c r="I42" s="82"/>
      <c r="J42" s="82"/>
    </row>
    <row r="43" spans="1:10" x14ac:dyDescent="0.3">
      <c r="A43" s="557"/>
      <c r="B43" s="502"/>
      <c r="C43" s="502"/>
      <c r="D43" s="502"/>
      <c r="E43" s="502"/>
      <c r="F43" s="502"/>
      <c r="G43" s="502"/>
      <c r="H43" s="558"/>
      <c r="I43" s="82"/>
      <c r="J43" s="82"/>
    </row>
    <row r="44" spans="1:10" x14ac:dyDescent="0.3">
      <c r="A44" s="557" t="s">
        <v>234</v>
      </c>
      <c r="B44" s="502"/>
      <c r="C44" s="502"/>
      <c r="D44" s="502"/>
      <c r="E44" s="502"/>
      <c r="F44" s="502"/>
      <c r="G44" s="502"/>
      <c r="H44" s="558"/>
      <c r="I44" s="82"/>
      <c r="J44" s="82"/>
    </row>
    <row r="45" spans="1:10" x14ac:dyDescent="0.3">
      <c r="A45" s="561" t="s">
        <v>371</v>
      </c>
      <c r="B45" s="559"/>
      <c r="C45" s="559"/>
      <c r="D45" s="559"/>
      <c r="E45" s="559"/>
      <c r="F45" s="559"/>
      <c r="G45" s="559"/>
      <c r="H45" s="562"/>
      <c r="I45" s="117"/>
      <c r="J45" s="117"/>
    </row>
    <row r="46" spans="1:10" x14ac:dyDescent="0.3">
      <c r="A46" s="513" t="s">
        <v>236</v>
      </c>
      <c r="B46" s="514"/>
      <c r="C46" s="514"/>
      <c r="D46" s="514"/>
      <c r="E46" s="514"/>
      <c r="F46" s="514"/>
      <c r="G46" s="514"/>
      <c r="H46" s="515"/>
      <c r="I46" s="82"/>
      <c r="J46" s="82"/>
    </row>
    <row r="47" spans="1:10" ht="3" customHeight="1" x14ac:dyDescent="0.3">
      <c r="A47" s="82"/>
      <c r="B47" s="82"/>
      <c r="C47" s="82"/>
      <c r="D47" s="82"/>
      <c r="E47" s="82"/>
      <c r="F47" s="82"/>
      <c r="G47" s="82"/>
      <c r="H47" s="82"/>
      <c r="I47" s="82"/>
      <c r="J47" s="82"/>
    </row>
    <row r="48" spans="1:10" ht="7.8" customHeight="1" x14ac:dyDescent="0.3">
      <c r="A48" s="82"/>
      <c r="B48" s="82"/>
      <c r="C48" s="82"/>
      <c r="D48" s="82"/>
      <c r="E48" s="82"/>
      <c r="F48" s="82"/>
      <c r="G48" s="82"/>
      <c r="H48" s="82"/>
      <c r="I48" s="82"/>
      <c r="J48" s="82"/>
    </row>
  </sheetData>
  <sheetProtection algorithmName="SHA-512" hashValue="GC6WNJOzg32YlbAP/Ijf416gg6ITaBgvkHvCWzQ5KKd5a/cTUeQ0ZRntCNpa7wspCwhbppCXnkdFB6DoxoYqnA==" saltValue="IK41+bUOVoYepfvDQz2xQw==" spinCount="100000" sheet="1" objects="1" scenarios="1"/>
  <mergeCells count="22">
    <mergeCell ref="A45:H45"/>
    <mergeCell ref="A46:H46"/>
    <mergeCell ref="A40:H41"/>
    <mergeCell ref="A42:H43"/>
    <mergeCell ref="A17:H18"/>
    <mergeCell ref="A34:H35"/>
    <mergeCell ref="A36:H37"/>
    <mergeCell ref="A39:H39"/>
    <mergeCell ref="A1:F1"/>
    <mergeCell ref="B24:G24"/>
    <mergeCell ref="A3:H4"/>
    <mergeCell ref="A31:H32"/>
    <mergeCell ref="A44:H44"/>
    <mergeCell ref="A8:H8"/>
    <mergeCell ref="A9:H9"/>
    <mergeCell ref="A10:H10"/>
    <mergeCell ref="A6:H7"/>
    <mergeCell ref="B13:B15"/>
    <mergeCell ref="C25:G25"/>
    <mergeCell ref="C22:G22"/>
    <mergeCell ref="C26:G26"/>
    <mergeCell ref="C23:G23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85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tabColor theme="3" tint="0.59999389629810485"/>
  </sheetPr>
  <dimension ref="A1:W719"/>
  <sheetViews>
    <sheetView showGridLines="0" zoomScale="90" zoomScaleNormal="90" zoomScalePageLayoutView="80" workbookViewId="0">
      <selection activeCell="A2" sqref="A2"/>
    </sheetView>
  </sheetViews>
  <sheetFormatPr defaultColWidth="8.88671875" defaultRowHeight="14.4" x14ac:dyDescent="0.3"/>
  <cols>
    <col min="1" max="1" width="11.21875" style="149" customWidth="1"/>
    <col min="2" max="2" width="22.21875" style="149" customWidth="1"/>
    <col min="3" max="3" width="16.88671875" style="149" customWidth="1"/>
    <col min="4" max="4" width="8.77734375" style="149" customWidth="1"/>
    <col min="5" max="5" width="14.21875" style="149" customWidth="1"/>
    <col min="6" max="6" width="13.88671875" style="149" customWidth="1"/>
    <col min="7" max="7" width="14.88671875" style="149" customWidth="1"/>
    <col min="8" max="8" width="12" style="149" customWidth="1"/>
    <col min="9" max="10" width="0.33203125" style="148" customWidth="1"/>
    <col min="11" max="11" width="0.33203125" style="189" customWidth="1"/>
    <col min="12" max="12" width="7.5546875" style="148" customWidth="1"/>
    <col min="13" max="13" width="0.5546875" style="148" customWidth="1"/>
    <col min="14" max="14" width="1" style="148" customWidth="1"/>
    <col min="15" max="15" width="32.77734375" style="148" customWidth="1"/>
    <col min="16" max="16" width="7.77734375" style="148" customWidth="1"/>
    <col min="17" max="18" width="11.88671875" style="148" customWidth="1"/>
    <col min="19" max="20" width="8.88671875" style="148"/>
    <col min="21" max="16384" width="8.88671875" style="149"/>
  </cols>
  <sheetData>
    <row r="1" spans="1:23" ht="16.2" thickBot="1" x14ac:dyDescent="0.35">
      <c r="A1" s="486" t="s">
        <v>255</v>
      </c>
      <c r="B1" s="487"/>
      <c r="C1" s="487"/>
      <c r="D1" s="488"/>
      <c r="E1" s="194" t="s">
        <v>342</v>
      </c>
      <c r="F1" s="146"/>
      <c r="G1" s="161" t="s">
        <v>281</v>
      </c>
      <c r="H1" s="251" t="str">
        <f>IF('Dati generali'!$C$19=0,"Ante "&amp;'Dati generali'!$E$3,'Dati generali'!$E$3)</f>
        <v>Ante 2022</v>
      </c>
      <c r="I1" s="146"/>
      <c r="J1" s="146"/>
      <c r="K1" s="147"/>
      <c r="L1" s="146"/>
      <c r="M1" s="146"/>
      <c r="N1" s="146"/>
      <c r="O1" s="346" t="s">
        <v>357</v>
      </c>
    </row>
    <row r="2" spans="1:23" x14ac:dyDescent="0.3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7"/>
      <c r="L2" s="146"/>
      <c r="M2" s="146"/>
      <c r="N2" s="146"/>
      <c r="O2" s="346" t="s">
        <v>358</v>
      </c>
      <c r="U2" s="148"/>
      <c r="V2" s="148"/>
      <c r="W2" s="148"/>
    </row>
    <row r="3" spans="1:23" x14ac:dyDescent="0.3">
      <c r="A3" s="162" t="s">
        <v>256</v>
      </c>
      <c r="B3" s="146"/>
      <c r="C3" s="146"/>
      <c r="D3" s="146"/>
      <c r="E3" s="146"/>
      <c r="F3" s="146"/>
      <c r="G3" s="146"/>
      <c r="H3" s="146"/>
      <c r="I3" s="146"/>
      <c r="J3" s="146"/>
      <c r="K3" s="147"/>
      <c r="L3" s="146"/>
      <c r="M3" s="146"/>
      <c r="N3" s="146"/>
      <c r="O3" s="146"/>
      <c r="U3" s="148"/>
      <c r="V3" s="148"/>
      <c r="W3" s="148"/>
    </row>
    <row r="4" spans="1:23" s="148" customFormat="1" ht="19.8" customHeight="1" thickBot="1" x14ac:dyDescent="0.35">
      <c r="A4" s="146"/>
      <c r="B4" s="146"/>
      <c r="C4" s="146"/>
      <c r="D4" s="146"/>
      <c r="E4" s="146"/>
      <c r="F4" s="194"/>
      <c r="G4" s="146"/>
      <c r="H4" s="146"/>
      <c r="I4" s="146"/>
      <c r="J4" s="146"/>
      <c r="K4" s="147"/>
      <c r="L4" s="146"/>
      <c r="M4" s="146"/>
      <c r="N4" s="146"/>
      <c r="O4" s="146"/>
    </row>
    <row r="5" spans="1:23" ht="15" thickBot="1" x14ac:dyDescent="0.35">
      <c r="A5" s="146"/>
      <c r="B5" s="453" t="s">
        <v>0</v>
      </c>
      <c r="C5" s="468"/>
      <c r="D5" s="195" t="s">
        <v>181</v>
      </c>
      <c r="E5" s="196">
        <f>'Dati generali'!E3-1</f>
        <v>2021</v>
      </c>
      <c r="F5" s="194"/>
      <c r="G5" s="196">
        <f>E5+1</f>
        <v>2022</v>
      </c>
      <c r="H5" s="194"/>
      <c r="I5" s="146"/>
      <c r="J5" s="146"/>
      <c r="K5" s="147"/>
      <c r="L5" s="146"/>
      <c r="M5" s="146"/>
      <c r="N5" s="146"/>
      <c r="O5" s="146"/>
    </row>
    <row r="6" spans="1:23" x14ac:dyDescent="0.3">
      <c r="A6" s="146"/>
      <c r="B6" s="495" t="s">
        <v>1</v>
      </c>
      <c r="C6" s="496"/>
      <c r="D6" s="135" t="s">
        <v>14</v>
      </c>
      <c r="E6" s="150">
        <f>IF(G5=H1,0,'b) ULA (PMI e Consol)'!G24)</f>
        <v>18</v>
      </c>
      <c r="F6" s="194"/>
      <c r="G6" s="150">
        <f>'b) ULA (PMI e Consol)'!L24</f>
        <v>19</v>
      </c>
      <c r="H6" s="194"/>
      <c r="I6" s="146"/>
      <c r="J6" s="146"/>
      <c r="K6" s="147"/>
      <c r="L6" s="146"/>
      <c r="M6" s="146"/>
      <c r="N6" s="146"/>
      <c r="O6" s="161" t="s">
        <v>363</v>
      </c>
    </row>
    <row r="7" spans="1:23" s="148" customFormat="1" ht="15" thickBot="1" x14ac:dyDescent="0.35">
      <c r="A7" s="146"/>
      <c r="B7" s="151"/>
      <c r="C7" s="151"/>
      <c r="D7" s="151"/>
      <c r="E7" s="151"/>
      <c r="F7" s="194"/>
      <c r="G7" s="151"/>
      <c r="H7" s="194"/>
      <c r="I7" s="146"/>
      <c r="J7" s="146"/>
      <c r="K7" s="147"/>
      <c r="L7" s="146"/>
      <c r="M7" s="146"/>
      <c r="N7" s="146"/>
      <c r="O7" s="146"/>
    </row>
    <row r="8" spans="1:23" ht="15" thickBot="1" x14ac:dyDescent="0.35">
      <c r="A8" s="146"/>
      <c r="B8" s="453" t="s">
        <v>2</v>
      </c>
      <c r="C8" s="468"/>
      <c r="D8" s="195" t="s">
        <v>181</v>
      </c>
      <c r="E8" s="196">
        <f>E5</f>
        <v>2021</v>
      </c>
      <c r="F8" s="194"/>
      <c r="G8" s="196">
        <f>G5</f>
        <v>2022</v>
      </c>
      <c r="H8" s="194"/>
      <c r="I8" s="146"/>
      <c r="J8" s="146"/>
      <c r="K8" s="147"/>
      <c r="L8" s="146"/>
      <c r="M8" s="146"/>
      <c r="N8" s="146"/>
      <c r="O8" s="146"/>
    </row>
    <row r="9" spans="1:23" x14ac:dyDescent="0.3">
      <c r="A9" s="146"/>
      <c r="B9" s="495" t="s">
        <v>3</v>
      </c>
      <c r="C9" s="496"/>
      <c r="D9" s="152" t="s">
        <v>4</v>
      </c>
      <c r="E9" s="297">
        <v>15000000</v>
      </c>
      <c r="F9" s="194"/>
      <c r="G9" s="288">
        <v>17000000</v>
      </c>
      <c r="H9" s="194"/>
      <c r="I9" s="146"/>
      <c r="J9" s="146"/>
      <c r="K9" s="147"/>
      <c r="L9" s="146"/>
      <c r="M9" s="146"/>
      <c r="N9" s="146"/>
      <c r="O9" s="146"/>
    </row>
    <row r="10" spans="1:23" ht="15" thickBot="1" x14ac:dyDescent="0.35">
      <c r="A10" s="146"/>
      <c r="B10" s="499" t="s">
        <v>5</v>
      </c>
      <c r="C10" s="500"/>
      <c r="D10" s="152" t="s">
        <v>4</v>
      </c>
      <c r="E10" s="298">
        <v>11000000</v>
      </c>
      <c r="F10" s="194"/>
      <c r="G10" s="289">
        <v>13000000</v>
      </c>
      <c r="H10" s="194"/>
      <c r="I10" s="146"/>
      <c r="J10" s="146"/>
      <c r="K10" s="147"/>
      <c r="L10" s="146"/>
      <c r="M10" s="146"/>
      <c r="N10" s="146"/>
      <c r="O10" s="146"/>
    </row>
    <row r="11" spans="1:23" s="148" customFormat="1" ht="15" thickBot="1" x14ac:dyDescent="0.35">
      <c r="A11" s="146"/>
      <c r="B11" s="151"/>
      <c r="C11" s="151"/>
      <c r="D11" s="151"/>
      <c r="E11" s="151"/>
      <c r="F11" s="194"/>
      <c r="G11" s="151"/>
      <c r="H11" s="194"/>
      <c r="I11" s="146"/>
      <c r="J11" s="146"/>
      <c r="K11" s="147"/>
      <c r="L11" s="146"/>
      <c r="M11" s="146"/>
      <c r="N11" s="146"/>
      <c r="O11" s="146"/>
    </row>
    <row r="12" spans="1:23" ht="15" thickBot="1" x14ac:dyDescent="0.35">
      <c r="A12" s="146"/>
      <c r="B12" s="588" t="s">
        <v>6</v>
      </c>
      <c r="C12" s="589"/>
      <c r="D12" s="589"/>
      <c r="E12" s="196">
        <f>E5</f>
        <v>2021</v>
      </c>
      <c r="F12" s="194"/>
      <c r="G12" s="196">
        <f>G5</f>
        <v>2022</v>
      </c>
      <c r="H12" s="194"/>
      <c r="I12" s="146"/>
      <c r="J12" s="146"/>
      <c r="K12" s="147"/>
      <c r="L12" s="146"/>
      <c r="M12" s="146"/>
      <c r="N12" s="146"/>
      <c r="O12" s="146"/>
    </row>
    <row r="13" spans="1:23" ht="15" thickBot="1" x14ac:dyDescent="0.35">
      <c r="A13" s="146"/>
      <c r="B13" s="495" t="s">
        <v>175</v>
      </c>
      <c r="C13" s="592"/>
      <c r="D13" s="592"/>
      <c r="E13" s="208" t="s">
        <v>79</v>
      </c>
      <c r="F13" s="194"/>
      <c r="G13" s="208" t="s">
        <v>10</v>
      </c>
      <c r="H13" s="611" t="str">
        <f>IF(OR(E13="Si",G13="Si"),"Comp. il prospetto sotto","")</f>
        <v>Comp. il prospetto sotto</v>
      </c>
      <c r="I13" s="479"/>
      <c r="J13" s="479"/>
      <c r="K13" s="479"/>
      <c r="L13" s="479"/>
      <c r="M13" s="249"/>
      <c r="N13" s="146"/>
      <c r="O13" s="146"/>
    </row>
    <row r="14" spans="1:23" ht="15" thickBot="1" x14ac:dyDescent="0.35">
      <c r="A14" s="146"/>
      <c r="B14" s="151"/>
      <c r="C14" s="151"/>
      <c r="D14" s="151"/>
      <c r="E14" s="151"/>
      <c r="F14" s="194"/>
      <c r="G14" s="151"/>
      <c r="H14" s="194"/>
      <c r="I14" s="146"/>
      <c r="J14" s="146"/>
      <c r="K14" s="147"/>
      <c r="L14" s="146"/>
      <c r="M14" s="146"/>
      <c r="N14" s="146"/>
      <c r="O14" s="146"/>
    </row>
    <row r="15" spans="1:23" ht="15" thickBot="1" x14ac:dyDescent="0.35">
      <c r="A15" s="146"/>
      <c r="B15" s="590" t="s">
        <v>8</v>
      </c>
      <c r="C15" s="591"/>
      <c r="D15" s="591"/>
      <c r="E15" s="196">
        <f>E5</f>
        <v>2021</v>
      </c>
      <c r="F15" s="194"/>
      <c r="G15" s="196">
        <f>G8</f>
        <v>2022</v>
      </c>
      <c r="H15" s="194"/>
      <c r="I15" s="146"/>
      <c r="J15" s="146"/>
      <c r="K15" s="147"/>
      <c r="L15" s="146"/>
      <c r="M15" s="146"/>
      <c r="N15" s="146"/>
      <c r="O15" s="146"/>
    </row>
    <row r="16" spans="1:23" ht="15" thickBot="1" x14ac:dyDescent="0.35">
      <c r="A16" s="146"/>
      <c r="B16" s="495" t="s">
        <v>176</v>
      </c>
      <c r="C16" s="592"/>
      <c r="D16" s="592"/>
      <c r="E16" s="208" t="s">
        <v>10</v>
      </c>
      <c r="F16" s="194"/>
      <c r="G16" s="208" t="s">
        <v>79</v>
      </c>
      <c r="H16" s="611" t="str">
        <f>IF(OR(E16="Si",G16="Si"),"Comp. il prospetto sotto","")</f>
        <v>Comp. il prospetto sotto</v>
      </c>
      <c r="I16" s="479"/>
      <c r="J16" s="479"/>
      <c r="K16" s="479"/>
      <c r="L16" s="479"/>
      <c r="M16" s="249"/>
      <c r="N16" s="146"/>
      <c r="O16" s="146"/>
    </row>
    <row r="17" spans="1:15" ht="15" thickBot="1" x14ac:dyDescent="0.35">
      <c r="A17" s="146"/>
      <c r="B17" s="146"/>
      <c r="C17" s="146"/>
      <c r="D17" s="146"/>
      <c r="E17" s="146"/>
      <c r="F17" s="194"/>
      <c r="G17" s="146"/>
      <c r="H17" s="194"/>
      <c r="I17" s="146"/>
      <c r="J17" s="146"/>
      <c r="K17" s="147"/>
      <c r="L17" s="146"/>
      <c r="M17" s="146"/>
      <c r="N17" s="146"/>
      <c r="O17" s="146"/>
    </row>
    <row r="18" spans="1:15" ht="15" thickBot="1" x14ac:dyDescent="0.35">
      <c r="A18" s="146"/>
      <c r="B18" s="606" t="s">
        <v>159</v>
      </c>
      <c r="C18" s="607"/>
      <c r="D18" s="153"/>
      <c r="E18" s="247">
        <f>E5</f>
        <v>2021</v>
      </c>
      <c r="F18" s="194"/>
      <c r="G18" s="247">
        <f>G5</f>
        <v>2022</v>
      </c>
      <c r="H18" s="194"/>
      <c r="I18" s="146"/>
      <c r="J18" s="146"/>
      <c r="K18" s="147"/>
      <c r="L18" s="146"/>
      <c r="M18" s="146"/>
      <c r="N18" s="146"/>
      <c r="O18" s="146"/>
    </row>
    <row r="19" spans="1:15" x14ac:dyDescent="0.3">
      <c r="A19" s="146"/>
      <c r="B19" s="154" t="s">
        <v>1</v>
      </c>
      <c r="C19" s="155"/>
      <c r="D19" s="155"/>
      <c r="E19" s="299">
        <f>IF(H1=G5,0,E6+'3 Status PMI'!E55+'3 Status PMI'!E87)</f>
        <v>78</v>
      </c>
      <c r="F19" s="347" t="str">
        <f>IF(G5=H1,0,VLOOKUP(I19,Param!B3:C6,2,FALSE))</f>
        <v>Media Impresa</v>
      </c>
      <c r="G19" s="300">
        <f>G6+'3 Status PMI'!F55+'3 Status PMI'!F87</f>
        <v>43.75</v>
      </c>
      <c r="H19" s="348" t="str">
        <f>VLOOKUP(J19,Param!B3:C6,2,FALSE)</f>
        <v>Piccola Impresa</v>
      </c>
      <c r="I19" s="156">
        <f>IF(E19&lt;Param!$D$3,Param!$B$3,IF(AND(E19&gt;=Param!$D$3,E19&lt;Param!$D$4),Param!$B$4,IF(AND(E19&gt;=Param!$D$4,E19&lt;Param!$D$5),Param!$B$5,Param!$B$6)))</f>
        <v>3</v>
      </c>
      <c r="J19" s="156">
        <f>IF(G19&lt;Param!$D$3,Param!$B$3,IF(AND(G19&gt;=Param!$D$3,G19&lt;Param!$D$4),Param!$B$4,IF(AND(G19&gt;=Param!$D$4,G19&lt;Param!$D$5),Param!$B$5,Param!$B$6)))</f>
        <v>2</v>
      </c>
      <c r="K19" s="157"/>
      <c r="L19" s="157"/>
      <c r="M19" s="157"/>
      <c r="N19" s="146"/>
      <c r="O19" s="146"/>
    </row>
    <row r="20" spans="1:15" x14ac:dyDescent="0.3">
      <c r="A20" s="146"/>
      <c r="B20" s="158" t="s">
        <v>3</v>
      </c>
      <c r="C20" s="155"/>
      <c r="D20" s="155"/>
      <c r="E20" s="300">
        <f>IF(H1=G5,0,E9+'3 Status PMI'!E56+'3 Status PMI'!E88)</f>
        <v>29000000</v>
      </c>
      <c r="F20" s="612" t="str">
        <f>IF(G5=H1,0,VLOOKUP(I22,Param!B3:C6,2,FALSE))</f>
        <v>Media Impresa</v>
      </c>
      <c r="G20" s="300">
        <f>G9+'3 Status PMI'!F56+'3 Status PMI'!F88</f>
        <v>27500000</v>
      </c>
      <c r="H20" s="605" t="str">
        <f>VLOOKUP(J22,Param!B3:C6,2,FALSE)</f>
        <v>Media Impresa</v>
      </c>
      <c r="I20" s="250">
        <f>IF(E20&lt;=Param!$E$3,Param!$B$3,IF(AND(E20&gt;Param!$E$3,E20&lt;=Param!$E$4),Param!$B$4,IF(AND(E20&gt;Param!$E$4,E20&lt;=Param!$E$5),Param!$B$5,Param!$B$6)))</f>
        <v>3</v>
      </c>
      <c r="J20" s="250">
        <f>IF(G20&lt;=Param!$E$3,Param!$B$3,IF(AND(G20&gt;Param!$E$3,G20&lt;=Param!$E$4),Param!$B$4,IF(AND(G20&gt;Param!$E$4,G20&lt;=Param!$E$5),Param!$B$5,Param!$B$6)))</f>
        <v>3</v>
      </c>
      <c r="K20" s="157"/>
      <c r="L20" s="157"/>
      <c r="M20" s="157"/>
      <c r="N20" s="146"/>
      <c r="O20" s="146"/>
    </row>
    <row r="21" spans="1:15" ht="15" thickBot="1" x14ac:dyDescent="0.35">
      <c r="A21" s="146"/>
      <c r="B21" s="159" t="s">
        <v>5</v>
      </c>
      <c r="C21" s="160"/>
      <c r="D21" s="160"/>
      <c r="E21" s="301">
        <f>IF(H1=G5,0,E10+'3 Status PMI'!E57+'3 Status PMI'!E89)</f>
        <v>51000000</v>
      </c>
      <c r="F21" s="612"/>
      <c r="G21" s="301">
        <f>G10+'3 Status PMI'!F57+'3 Status PMI'!F89</f>
        <v>17900000</v>
      </c>
      <c r="H21" s="605"/>
      <c r="I21" s="250">
        <f>IF(E21&lt;=Param!$F$3,1,IF(AND(E21&gt;Param!$F$3,E21&lt;=Param!$F$4),2,IF(AND(E21&gt;Param!$F$4,E21&lt;=Param!$F$5),3,4)))</f>
        <v>4</v>
      </c>
      <c r="J21" s="250">
        <f>IF(G21&lt;=Param!$F$3,1,IF(AND(G21&gt;Param!$F$3,G21&lt;=Param!$F$4),2,IF(AND(G21&gt;Param!$F$4,G21&lt;=Param!$F$5),3,4)))</f>
        <v>3</v>
      </c>
      <c r="K21" s="157"/>
      <c r="L21" s="157"/>
      <c r="M21" s="157"/>
      <c r="N21" s="146"/>
      <c r="O21" s="146"/>
    </row>
    <row r="22" spans="1:15" x14ac:dyDescent="0.3">
      <c r="A22" s="146"/>
      <c r="B22" s="146"/>
      <c r="C22" s="146"/>
      <c r="D22" s="146"/>
      <c r="E22" s="146"/>
      <c r="F22" s="194"/>
      <c r="G22" s="146"/>
      <c r="H22" s="146"/>
      <c r="I22" s="156">
        <f>MIN(I20:I21)</f>
        <v>3</v>
      </c>
      <c r="J22" s="156">
        <f>MIN(J20:J21)</f>
        <v>3</v>
      </c>
      <c r="K22" s="157"/>
      <c r="L22" s="157"/>
      <c r="M22" s="157"/>
      <c r="N22" s="146"/>
      <c r="O22" s="146"/>
    </row>
    <row r="23" spans="1:15" ht="15" thickBot="1" x14ac:dyDescent="0.35">
      <c r="A23" s="146"/>
      <c r="B23" s="146"/>
      <c r="C23" s="146"/>
      <c r="D23" s="146"/>
      <c r="E23" s="146"/>
      <c r="F23" s="146"/>
      <c r="G23" s="146"/>
      <c r="H23" s="146"/>
      <c r="I23" s="156">
        <f>MAX(I19,I22)</f>
        <v>3</v>
      </c>
      <c r="J23" s="156">
        <f>MAX(J19,J22)</f>
        <v>3</v>
      </c>
      <c r="K23" s="157">
        <f>IF(H1=G5,J23,IF(I23=J23,I23,MIN(I23,J23)))</f>
        <v>3</v>
      </c>
      <c r="L23" s="157"/>
      <c r="M23" s="157"/>
      <c r="N23" s="146"/>
      <c r="O23" s="146"/>
    </row>
    <row r="24" spans="1:15" ht="15" thickBot="1" x14ac:dyDescent="0.35">
      <c r="A24" s="146"/>
      <c r="B24" s="613" t="s">
        <v>182</v>
      </c>
      <c r="C24" s="614"/>
      <c r="D24" s="615"/>
      <c r="E24" s="146"/>
      <c r="F24" s="146"/>
      <c r="G24" s="146"/>
      <c r="H24" s="146"/>
      <c r="I24" s="156"/>
      <c r="J24" s="156"/>
      <c r="K24" s="157"/>
      <c r="L24" s="157"/>
      <c r="M24" s="157"/>
      <c r="N24" s="146"/>
      <c r="O24" s="146"/>
    </row>
    <row r="25" spans="1:15" x14ac:dyDescent="0.3">
      <c r="A25" s="146"/>
      <c r="B25" s="598">
        <f>E5</f>
        <v>2021</v>
      </c>
      <c r="C25" s="599"/>
      <c r="D25" s="598">
        <f>G5</f>
        <v>2022</v>
      </c>
      <c r="E25" s="608"/>
      <c r="F25" s="609"/>
      <c r="G25" s="146"/>
      <c r="H25" s="157"/>
      <c r="I25" s="157"/>
      <c r="J25" s="157"/>
      <c r="K25" s="157"/>
      <c r="L25" s="157"/>
      <c r="M25" s="157"/>
      <c r="N25" s="146"/>
      <c r="O25" s="146"/>
    </row>
    <row r="26" spans="1:15" ht="14.4" customHeight="1" x14ac:dyDescent="0.3">
      <c r="A26" s="146"/>
      <c r="B26" s="600" t="str">
        <f>IF(H1=G5,"",VLOOKUP(I23,Param!B3:C6,2,FALSE))</f>
        <v>Media Impresa</v>
      </c>
      <c r="C26" s="601"/>
      <c r="D26" s="600" t="str">
        <f>VLOOKUP(J23,Param!B3:C6,2,FALSE)</f>
        <v>Media Impresa</v>
      </c>
      <c r="E26" s="610"/>
      <c r="F26" s="601"/>
      <c r="G26" s="146"/>
      <c r="H26" s="248"/>
      <c r="I26" s="157"/>
      <c r="J26" s="157"/>
      <c r="K26" s="157"/>
      <c r="L26" s="157"/>
      <c r="M26" s="157"/>
      <c r="N26" s="146"/>
      <c r="O26" s="146"/>
    </row>
    <row r="27" spans="1:15" x14ac:dyDescent="0.3">
      <c r="A27" s="146"/>
      <c r="B27" s="146"/>
      <c r="C27" s="146"/>
      <c r="D27" s="146"/>
      <c r="E27" s="146"/>
      <c r="F27" s="146"/>
      <c r="G27" s="146"/>
      <c r="H27" s="146"/>
      <c r="I27" s="157"/>
      <c r="J27" s="157"/>
      <c r="K27" s="157"/>
      <c r="L27" s="157"/>
      <c r="M27" s="157"/>
      <c r="N27" s="146"/>
      <c r="O27" s="146"/>
    </row>
    <row r="28" spans="1:15" x14ac:dyDescent="0.3">
      <c r="A28" s="146" t="s">
        <v>250</v>
      </c>
      <c r="B28" s="146"/>
      <c r="C28" s="146"/>
      <c r="D28" s="482" t="str">
        <f>VLOOKUP(K23,Param!B3:C6,2,FALSE)</f>
        <v>Media Impresa</v>
      </c>
      <c r="E28" s="482"/>
      <c r="F28" s="146"/>
      <c r="G28" s="146"/>
      <c r="H28" s="146"/>
      <c r="I28" s="157"/>
      <c r="J28" s="157"/>
      <c r="K28" s="157"/>
      <c r="L28" s="157"/>
      <c r="M28" s="157"/>
      <c r="N28" s="146"/>
      <c r="O28" s="146"/>
    </row>
    <row r="29" spans="1:15" x14ac:dyDescent="0.3">
      <c r="A29" s="146"/>
      <c r="B29" s="146"/>
      <c r="C29" s="146"/>
      <c r="D29" s="146"/>
      <c r="E29" s="146"/>
      <c r="F29" s="146"/>
      <c r="G29" s="146"/>
      <c r="H29" s="146"/>
      <c r="I29" s="157"/>
      <c r="J29" s="157"/>
      <c r="K29" s="157"/>
      <c r="L29" s="157"/>
      <c r="M29" s="157"/>
      <c r="N29" s="146"/>
      <c r="O29" s="146"/>
    </row>
    <row r="30" spans="1:15" x14ac:dyDescent="0.3">
      <c r="A30" s="146"/>
      <c r="B30" s="146"/>
      <c r="C30" s="146"/>
      <c r="D30" s="146"/>
      <c r="E30" s="146"/>
      <c r="F30" s="146"/>
      <c r="G30" s="146"/>
      <c r="H30" s="146"/>
      <c r="I30" s="157"/>
      <c r="J30" s="157"/>
      <c r="K30" s="157"/>
      <c r="L30" s="157"/>
      <c r="M30" s="157"/>
      <c r="N30" s="146"/>
      <c r="O30" s="146"/>
    </row>
    <row r="31" spans="1:15" x14ac:dyDescent="0.3">
      <c r="A31" s="146"/>
      <c r="B31" s="146"/>
      <c r="C31" s="146"/>
      <c r="D31" s="146"/>
      <c r="E31" s="146"/>
      <c r="F31" s="146"/>
      <c r="G31" s="146"/>
      <c r="H31" s="146"/>
      <c r="I31" s="157"/>
      <c r="J31" s="157"/>
      <c r="K31" s="157"/>
      <c r="L31" s="157"/>
      <c r="M31" s="157"/>
      <c r="N31" s="146"/>
      <c r="O31" s="146"/>
    </row>
    <row r="32" spans="1:15" x14ac:dyDescent="0.3">
      <c r="A32" s="593" t="s">
        <v>195</v>
      </c>
      <c r="B32" s="594"/>
      <c r="C32" s="595"/>
      <c r="D32" s="146"/>
      <c r="E32" s="161"/>
      <c r="F32" s="161"/>
      <c r="G32" s="161"/>
      <c r="H32" s="161"/>
      <c r="I32" s="157"/>
      <c r="J32" s="157"/>
      <c r="K32" s="157"/>
      <c r="L32" s="157"/>
      <c r="M32" s="157"/>
      <c r="N32" s="146"/>
      <c r="O32" s="146"/>
    </row>
    <row r="33" spans="1:15" ht="2.4" customHeight="1" x14ac:dyDescent="0.3">
      <c r="A33" s="161"/>
      <c r="B33" s="161"/>
      <c r="C33" s="161"/>
      <c r="D33" s="161"/>
      <c r="E33" s="161"/>
      <c r="F33" s="161"/>
      <c r="G33" s="161"/>
      <c r="H33" s="161"/>
      <c r="I33" s="157"/>
      <c r="J33" s="157"/>
      <c r="K33" s="157"/>
      <c r="L33" s="157"/>
      <c r="M33" s="157"/>
      <c r="N33" s="146"/>
      <c r="O33" s="146"/>
    </row>
    <row r="34" spans="1:15" x14ac:dyDescent="0.3">
      <c r="A34" s="162" t="s">
        <v>187</v>
      </c>
      <c r="B34" s="161"/>
      <c r="C34" s="161"/>
      <c r="D34" s="161"/>
      <c r="E34" s="161"/>
      <c r="F34" s="161"/>
      <c r="G34" s="161"/>
      <c r="H34" s="161"/>
      <c r="I34" s="157"/>
      <c r="J34" s="157"/>
      <c r="K34" s="157"/>
      <c r="L34" s="157"/>
      <c r="M34" s="157"/>
      <c r="N34" s="146"/>
      <c r="O34" s="146"/>
    </row>
    <row r="35" spans="1:15" x14ac:dyDescent="0.3">
      <c r="A35" s="162" t="s">
        <v>188</v>
      </c>
      <c r="B35" s="161"/>
      <c r="C35" s="161"/>
      <c r="D35" s="161"/>
      <c r="E35" s="161"/>
      <c r="F35" s="161"/>
      <c r="G35" s="161"/>
      <c r="H35" s="161"/>
      <c r="I35" s="157"/>
      <c r="J35" s="157"/>
      <c r="K35" s="157"/>
      <c r="L35" s="157"/>
      <c r="M35" s="157"/>
      <c r="N35" s="146"/>
      <c r="O35" s="146"/>
    </row>
    <row r="36" spans="1:15" x14ac:dyDescent="0.3">
      <c r="A36" s="162" t="s">
        <v>189</v>
      </c>
      <c r="B36" s="161"/>
      <c r="C36" s="161"/>
      <c r="D36" s="161"/>
      <c r="E36" s="161"/>
      <c r="F36" s="161"/>
      <c r="G36" s="161"/>
      <c r="H36" s="161"/>
      <c r="I36" s="157"/>
      <c r="J36" s="157"/>
      <c r="K36" s="157"/>
      <c r="L36" s="157"/>
      <c r="M36" s="157"/>
      <c r="N36" s="146"/>
      <c r="O36" s="146"/>
    </row>
    <row r="37" spans="1:15" ht="7.8" customHeight="1" thickBot="1" x14ac:dyDescent="0.35">
      <c r="A37" s="161"/>
      <c r="B37" s="161"/>
      <c r="C37" s="161"/>
      <c r="D37" s="161"/>
      <c r="E37" s="161"/>
      <c r="F37" s="161"/>
      <c r="G37" s="161"/>
      <c r="H37" s="161"/>
      <c r="I37" s="157"/>
      <c r="J37" s="157"/>
      <c r="K37" s="157"/>
      <c r="L37" s="157"/>
      <c r="M37" s="157"/>
      <c r="N37" s="146"/>
      <c r="O37" s="146"/>
    </row>
    <row r="38" spans="1:15" ht="15" thickBot="1" x14ac:dyDescent="0.35">
      <c r="A38" s="602" t="s">
        <v>185</v>
      </c>
      <c r="B38" s="603"/>
      <c r="C38" s="603"/>
      <c r="D38" s="603"/>
      <c r="E38" s="603"/>
      <c r="F38" s="604"/>
      <c r="G38" s="161"/>
      <c r="H38" s="161"/>
      <c r="I38" s="157"/>
      <c r="J38" s="157"/>
      <c r="K38" s="157"/>
      <c r="L38" s="157"/>
      <c r="M38" s="157"/>
      <c r="N38" s="146"/>
      <c r="O38" s="146"/>
    </row>
    <row r="39" spans="1:15" ht="15" thickBot="1" x14ac:dyDescent="0.35">
      <c r="A39" s="242" t="s">
        <v>249</v>
      </c>
      <c r="B39" s="596" t="s">
        <v>184</v>
      </c>
      <c r="C39" s="597"/>
      <c r="D39" s="240" t="s">
        <v>181</v>
      </c>
      <c r="E39" s="239">
        <f>'3 Status PMI'!E5</f>
        <v>2021</v>
      </c>
      <c r="F39" s="241">
        <f>'3 Status PMI'!G5</f>
        <v>2022</v>
      </c>
      <c r="G39" s="161"/>
      <c r="H39" s="161"/>
      <c r="I39" s="157"/>
      <c r="J39" s="157"/>
      <c r="K39" s="157"/>
      <c r="L39" s="157"/>
      <c r="M39" s="157"/>
      <c r="N39" s="146"/>
      <c r="O39" s="146"/>
    </row>
    <row r="40" spans="1:15" x14ac:dyDescent="0.3">
      <c r="A40" s="580" t="s">
        <v>161</v>
      </c>
      <c r="B40" s="163" t="s">
        <v>1</v>
      </c>
      <c r="C40" s="164"/>
      <c r="D40" s="163" t="s">
        <v>14</v>
      </c>
      <c r="E40" s="209">
        <v>50</v>
      </c>
      <c r="F40" s="210">
        <v>51</v>
      </c>
      <c r="G40" s="161"/>
      <c r="H40" s="161"/>
      <c r="I40" s="157"/>
      <c r="J40" s="157"/>
      <c r="K40" s="157"/>
      <c r="L40" s="157"/>
      <c r="M40" s="157"/>
      <c r="N40" s="146"/>
      <c r="O40" s="146"/>
    </row>
    <row r="41" spans="1:15" x14ac:dyDescent="0.3">
      <c r="A41" s="581"/>
      <c r="B41" s="165" t="s">
        <v>3</v>
      </c>
      <c r="C41" s="166"/>
      <c r="D41" s="165" t="s">
        <v>4</v>
      </c>
      <c r="E41" s="211">
        <v>11000000</v>
      </c>
      <c r="F41" s="212">
        <v>12000000</v>
      </c>
      <c r="G41" s="161"/>
      <c r="H41" s="161"/>
      <c r="I41" s="157"/>
      <c r="J41" s="157"/>
      <c r="K41" s="157"/>
      <c r="L41" s="157"/>
      <c r="M41" s="157"/>
      <c r="N41" s="146"/>
      <c r="O41" s="146"/>
    </row>
    <row r="42" spans="1:15" ht="15" thickBot="1" x14ac:dyDescent="0.35">
      <c r="A42" s="582"/>
      <c r="B42" s="167" t="s">
        <v>5</v>
      </c>
      <c r="C42" s="168"/>
      <c r="D42" s="167" t="s">
        <v>4</v>
      </c>
      <c r="E42" s="213">
        <v>38000000</v>
      </c>
      <c r="F42" s="214">
        <v>40000000</v>
      </c>
      <c r="G42" s="161"/>
      <c r="H42" s="161"/>
      <c r="I42" s="157"/>
      <c r="J42" s="157"/>
      <c r="K42" s="157"/>
      <c r="L42" s="157"/>
      <c r="M42" s="157"/>
      <c r="N42" s="146"/>
      <c r="O42" s="146"/>
    </row>
    <row r="43" spans="1:15" x14ac:dyDescent="0.3">
      <c r="A43" s="580" t="s">
        <v>162</v>
      </c>
      <c r="B43" s="163" t="s">
        <v>1</v>
      </c>
      <c r="C43" s="164"/>
      <c r="D43" s="163" t="s">
        <v>14</v>
      </c>
      <c r="E43" s="215">
        <v>10</v>
      </c>
      <c r="F43" s="216">
        <v>10</v>
      </c>
      <c r="G43" s="161"/>
      <c r="H43" s="161"/>
      <c r="I43" s="157"/>
      <c r="J43" s="157"/>
      <c r="K43" s="157"/>
      <c r="L43" s="157"/>
      <c r="M43" s="157"/>
      <c r="N43" s="146"/>
      <c r="O43" s="146"/>
    </row>
    <row r="44" spans="1:15" x14ac:dyDescent="0.3">
      <c r="A44" s="581"/>
      <c r="B44" s="165" t="s">
        <v>3</v>
      </c>
      <c r="C44" s="166"/>
      <c r="D44" s="165" t="s">
        <v>4</v>
      </c>
      <c r="E44" s="211">
        <v>3000000</v>
      </c>
      <c r="F44" s="212">
        <v>3000000</v>
      </c>
      <c r="G44" s="161"/>
      <c r="H44" s="161"/>
      <c r="I44" s="157"/>
      <c r="J44" s="157"/>
      <c r="K44" s="157"/>
      <c r="L44" s="157"/>
      <c r="M44" s="157"/>
      <c r="N44" s="146"/>
      <c r="O44" s="146"/>
    </row>
    <row r="45" spans="1:15" ht="15" thickBot="1" x14ac:dyDescent="0.35">
      <c r="A45" s="582"/>
      <c r="B45" s="167" t="s">
        <v>5</v>
      </c>
      <c r="C45" s="168"/>
      <c r="D45" s="167" t="s">
        <v>4</v>
      </c>
      <c r="E45" s="213">
        <v>2000000</v>
      </c>
      <c r="F45" s="214">
        <v>2000000</v>
      </c>
      <c r="G45" s="161"/>
      <c r="H45" s="161"/>
      <c r="I45" s="157"/>
      <c r="J45" s="157"/>
      <c r="K45" s="157"/>
      <c r="L45" s="157"/>
      <c r="M45" s="157"/>
      <c r="N45" s="146"/>
      <c r="O45" s="146"/>
    </row>
    <row r="46" spans="1:15" x14ac:dyDescent="0.3">
      <c r="A46" s="580" t="s">
        <v>163</v>
      </c>
      <c r="B46" s="163" t="s">
        <v>1</v>
      </c>
      <c r="C46" s="164"/>
      <c r="D46" s="163" t="s">
        <v>14</v>
      </c>
      <c r="E46" s="215"/>
      <c r="F46" s="216"/>
      <c r="G46" s="161"/>
      <c r="H46" s="161"/>
      <c r="I46" s="157"/>
      <c r="J46" s="157"/>
      <c r="K46" s="157"/>
      <c r="L46" s="157"/>
      <c r="M46" s="157"/>
      <c r="N46" s="146"/>
      <c r="O46" s="146"/>
    </row>
    <row r="47" spans="1:15" x14ac:dyDescent="0.3">
      <c r="A47" s="581"/>
      <c r="B47" s="165" t="s">
        <v>3</v>
      </c>
      <c r="C47" s="166"/>
      <c r="D47" s="165" t="s">
        <v>4</v>
      </c>
      <c r="E47" s="211"/>
      <c r="F47" s="212"/>
      <c r="G47" s="161"/>
      <c r="H47" s="161"/>
      <c r="I47" s="157"/>
      <c r="J47" s="157"/>
      <c r="K47" s="157"/>
      <c r="L47" s="157"/>
      <c r="M47" s="157"/>
      <c r="N47" s="146"/>
      <c r="O47" s="146"/>
    </row>
    <row r="48" spans="1:15" ht="15" thickBot="1" x14ac:dyDescent="0.35">
      <c r="A48" s="582"/>
      <c r="B48" s="167" t="s">
        <v>5</v>
      </c>
      <c r="C48" s="168"/>
      <c r="D48" s="167" t="s">
        <v>4</v>
      </c>
      <c r="E48" s="213"/>
      <c r="F48" s="214"/>
      <c r="G48" s="161"/>
      <c r="H48" s="161"/>
      <c r="I48" s="157"/>
      <c r="J48" s="157"/>
      <c r="K48" s="157"/>
      <c r="L48" s="157"/>
      <c r="M48" s="157"/>
      <c r="N48" s="146"/>
      <c r="O48" s="146"/>
    </row>
    <row r="49" spans="1:15" x14ac:dyDescent="0.3">
      <c r="A49" s="580" t="s">
        <v>164</v>
      </c>
      <c r="B49" s="163" t="s">
        <v>1</v>
      </c>
      <c r="C49" s="164"/>
      <c r="D49" s="163" t="s">
        <v>14</v>
      </c>
      <c r="E49" s="215"/>
      <c r="F49" s="216"/>
      <c r="G49" s="161"/>
      <c r="H49" s="161"/>
      <c r="I49" s="157"/>
      <c r="J49" s="157"/>
      <c r="K49" s="157"/>
      <c r="L49" s="157"/>
      <c r="M49" s="157"/>
      <c r="N49" s="146"/>
      <c r="O49" s="146"/>
    </row>
    <row r="50" spans="1:15" x14ac:dyDescent="0.3">
      <c r="A50" s="581"/>
      <c r="B50" s="165" t="s">
        <v>3</v>
      </c>
      <c r="C50" s="166"/>
      <c r="D50" s="165" t="s">
        <v>4</v>
      </c>
      <c r="E50" s="211"/>
      <c r="F50" s="212"/>
      <c r="G50" s="161"/>
      <c r="H50" s="161"/>
      <c r="I50" s="157"/>
      <c r="J50" s="157"/>
      <c r="K50" s="157"/>
      <c r="L50" s="157"/>
      <c r="M50" s="157"/>
      <c r="N50" s="146"/>
      <c r="O50" s="146"/>
    </row>
    <row r="51" spans="1:15" ht="15" thickBot="1" x14ac:dyDescent="0.35">
      <c r="A51" s="582"/>
      <c r="B51" s="167" t="s">
        <v>5</v>
      </c>
      <c r="C51" s="168"/>
      <c r="D51" s="167" t="s">
        <v>4</v>
      </c>
      <c r="E51" s="213"/>
      <c r="F51" s="214"/>
      <c r="G51" s="161"/>
      <c r="H51" s="161"/>
      <c r="I51" s="157"/>
      <c r="J51" s="157"/>
      <c r="K51" s="157"/>
      <c r="L51" s="157"/>
      <c r="M51" s="157"/>
      <c r="N51" s="146"/>
      <c r="O51" s="146"/>
    </row>
    <row r="52" spans="1:15" x14ac:dyDescent="0.3">
      <c r="A52" s="580" t="s">
        <v>165</v>
      </c>
      <c r="B52" s="163" t="s">
        <v>1</v>
      </c>
      <c r="C52" s="164"/>
      <c r="D52" s="163" t="s">
        <v>14</v>
      </c>
      <c r="E52" s="215"/>
      <c r="F52" s="216"/>
      <c r="G52" s="161"/>
      <c r="H52" s="161"/>
      <c r="I52" s="157"/>
      <c r="J52" s="157"/>
      <c r="K52" s="157"/>
      <c r="L52" s="157"/>
      <c r="M52" s="157"/>
      <c r="N52" s="146"/>
      <c r="O52" s="146"/>
    </row>
    <row r="53" spans="1:15" x14ac:dyDescent="0.3">
      <c r="A53" s="581"/>
      <c r="B53" s="165" t="s">
        <v>3</v>
      </c>
      <c r="C53" s="166"/>
      <c r="D53" s="165" t="s">
        <v>4</v>
      </c>
      <c r="E53" s="211"/>
      <c r="F53" s="212"/>
      <c r="G53" s="161"/>
      <c r="H53" s="161"/>
      <c r="I53" s="157"/>
      <c r="J53" s="157"/>
      <c r="K53" s="157"/>
      <c r="L53" s="157"/>
      <c r="M53" s="157"/>
      <c r="N53" s="146"/>
      <c r="O53" s="146"/>
    </row>
    <row r="54" spans="1:15" ht="15" thickBot="1" x14ac:dyDescent="0.35">
      <c r="A54" s="582"/>
      <c r="B54" s="167" t="s">
        <v>5</v>
      </c>
      <c r="C54" s="168"/>
      <c r="D54" s="167" t="s">
        <v>4</v>
      </c>
      <c r="E54" s="213"/>
      <c r="F54" s="214"/>
      <c r="G54" s="161"/>
      <c r="H54" s="161"/>
      <c r="I54" s="157"/>
      <c r="J54" s="157"/>
      <c r="K54" s="157"/>
      <c r="L54" s="157"/>
      <c r="M54" s="157"/>
      <c r="N54" s="146"/>
      <c r="O54" s="146"/>
    </row>
    <row r="55" spans="1:15" x14ac:dyDescent="0.3">
      <c r="A55" s="572" t="s">
        <v>7</v>
      </c>
      <c r="B55" s="169" t="s">
        <v>1</v>
      </c>
      <c r="C55" s="170"/>
      <c r="D55" s="171" t="s">
        <v>14</v>
      </c>
      <c r="E55" s="172">
        <f>IF(OR(E13="No",$H$1=$G$5),0,SUM(E40+E43+E46+E49+E52))</f>
        <v>60</v>
      </c>
      <c r="F55" s="173">
        <f>IF(G13="No",0,SUM(F40+F43+F46+F49+F52))</f>
        <v>0</v>
      </c>
      <c r="G55" s="161"/>
      <c r="H55" s="161"/>
      <c r="I55" s="157"/>
      <c r="J55" s="157"/>
      <c r="K55" s="157"/>
      <c r="L55" s="157"/>
      <c r="M55" s="157"/>
      <c r="N55" s="146"/>
      <c r="O55" s="146"/>
    </row>
    <row r="56" spans="1:15" x14ac:dyDescent="0.3">
      <c r="A56" s="573"/>
      <c r="B56" s="174" t="s">
        <v>3</v>
      </c>
      <c r="C56" s="175"/>
      <c r="D56" s="176" t="s">
        <v>4</v>
      </c>
      <c r="E56" s="177">
        <f>IF(OR(E13="No",$H$1=$G$5),0,SUM(E41+E44+E47+E50+E53))</f>
        <v>14000000</v>
      </c>
      <c r="F56" s="178">
        <f>IF(G13="No",0,SUM(F41+F44+F47+F50+F53))</f>
        <v>0</v>
      </c>
      <c r="G56" s="161"/>
      <c r="H56" s="161"/>
      <c r="I56" s="157"/>
      <c r="J56" s="157"/>
      <c r="K56" s="157"/>
      <c r="L56" s="157"/>
      <c r="M56" s="157"/>
      <c r="N56" s="146"/>
      <c r="O56" s="146"/>
    </row>
    <row r="57" spans="1:15" ht="15" thickBot="1" x14ac:dyDescent="0.35">
      <c r="A57" s="574"/>
      <c r="B57" s="179" t="s">
        <v>5</v>
      </c>
      <c r="C57" s="180"/>
      <c r="D57" s="181" t="s">
        <v>4</v>
      </c>
      <c r="E57" s="182">
        <f>IF(OR(E13="No",$H$1=$G$5),0,SUM(E42+E45+E48+E51+E54))</f>
        <v>40000000</v>
      </c>
      <c r="F57" s="183">
        <f>IF(G13="No",0,SUM(F42+F45+F48+F51+F54))</f>
        <v>0</v>
      </c>
      <c r="G57" s="161"/>
      <c r="H57" s="161"/>
      <c r="I57" s="157"/>
      <c r="J57" s="157"/>
      <c r="K57" s="157"/>
      <c r="L57" s="157"/>
      <c r="M57" s="157"/>
      <c r="N57" s="146"/>
      <c r="O57" s="146"/>
    </row>
    <row r="58" spans="1:15" ht="10.8" customHeight="1" x14ac:dyDescent="0.3">
      <c r="A58" s="161"/>
      <c r="B58" s="161"/>
      <c r="C58" s="161"/>
      <c r="D58" s="161"/>
      <c r="E58" s="161"/>
      <c r="F58" s="161"/>
      <c r="G58" s="161"/>
      <c r="H58" s="161"/>
      <c r="I58" s="157"/>
      <c r="J58" s="157"/>
      <c r="K58" s="157"/>
      <c r="L58" s="157"/>
      <c r="M58" s="157"/>
      <c r="N58" s="146"/>
      <c r="O58" s="146"/>
    </row>
    <row r="59" spans="1:15" ht="10.8" customHeight="1" thickBot="1" x14ac:dyDescent="0.35">
      <c r="A59" s="161"/>
      <c r="B59" s="161"/>
      <c r="C59" s="161"/>
      <c r="D59" s="161"/>
      <c r="E59" s="161"/>
      <c r="F59" s="161"/>
      <c r="G59" s="161"/>
      <c r="H59" s="161"/>
      <c r="I59" s="157"/>
      <c r="J59" s="157"/>
      <c r="K59" s="157"/>
      <c r="L59" s="157"/>
      <c r="M59" s="157"/>
      <c r="N59" s="146"/>
      <c r="O59" s="146"/>
    </row>
    <row r="60" spans="1:15" ht="15" thickBot="1" x14ac:dyDescent="0.35">
      <c r="A60" s="585" t="s">
        <v>186</v>
      </c>
      <c r="B60" s="586"/>
      <c r="C60" s="586"/>
      <c r="D60" s="586"/>
      <c r="E60" s="586"/>
      <c r="F60" s="587"/>
      <c r="G60" s="161"/>
      <c r="H60" s="161"/>
      <c r="I60" s="157"/>
      <c r="J60" s="157"/>
      <c r="K60" s="157"/>
      <c r="L60" s="157"/>
      <c r="M60" s="157"/>
      <c r="N60" s="146"/>
      <c r="O60" s="146"/>
    </row>
    <row r="61" spans="1:15" ht="15" thickBot="1" x14ac:dyDescent="0.35">
      <c r="A61" s="235" t="s">
        <v>249</v>
      </c>
      <c r="B61" s="583" t="s">
        <v>183</v>
      </c>
      <c r="C61" s="584"/>
      <c r="D61" s="237" t="s">
        <v>181</v>
      </c>
      <c r="E61" s="236">
        <f>E39</f>
        <v>2021</v>
      </c>
      <c r="F61" s="238">
        <f>F39</f>
        <v>2022</v>
      </c>
      <c r="G61" s="161"/>
      <c r="H61" s="161"/>
      <c r="I61" s="157"/>
      <c r="J61" s="157"/>
      <c r="K61" s="157"/>
      <c r="L61" s="157"/>
      <c r="M61" s="157"/>
      <c r="N61" s="146"/>
      <c r="O61" s="146"/>
    </row>
    <row r="62" spans="1:15" x14ac:dyDescent="0.3">
      <c r="A62" s="580" t="s">
        <v>166</v>
      </c>
      <c r="B62" s="163" t="s">
        <v>1</v>
      </c>
      <c r="C62" s="164"/>
      <c r="D62" s="163" t="s">
        <v>14</v>
      </c>
      <c r="E62" s="209">
        <v>60</v>
      </c>
      <c r="F62" s="210">
        <v>65</v>
      </c>
      <c r="G62" s="161"/>
      <c r="H62" s="161"/>
      <c r="I62" s="157"/>
      <c r="J62" s="157"/>
      <c r="K62" s="157"/>
      <c r="L62" s="157"/>
      <c r="M62" s="157"/>
      <c r="N62" s="146"/>
      <c r="O62" s="146"/>
    </row>
    <row r="63" spans="1:15" x14ac:dyDescent="0.3">
      <c r="A63" s="581"/>
      <c r="B63" s="165" t="s">
        <v>3</v>
      </c>
      <c r="C63" s="166"/>
      <c r="D63" s="165" t="s">
        <v>4</v>
      </c>
      <c r="E63" s="217">
        <v>20000000</v>
      </c>
      <c r="F63" s="218">
        <v>25000000</v>
      </c>
      <c r="G63" s="161"/>
      <c r="H63" s="161"/>
      <c r="I63" s="157"/>
      <c r="J63" s="157"/>
      <c r="K63" s="157"/>
      <c r="L63" s="157"/>
      <c r="M63" s="157"/>
      <c r="N63" s="146"/>
      <c r="O63" s="146"/>
    </row>
    <row r="64" spans="1:15" x14ac:dyDescent="0.3">
      <c r="A64" s="581"/>
      <c r="B64" s="165" t="s">
        <v>5</v>
      </c>
      <c r="C64" s="166"/>
      <c r="D64" s="165" t="s">
        <v>4</v>
      </c>
      <c r="E64" s="217">
        <v>12500000</v>
      </c>
      <c r="F64" s="218">
        <v>13000000</v>
      </c>
      <c r="G64" s="161"/>
      <c r="H64" s="161"/>
      <c r="I64" s="157"/>
      <c r="J64" s="157"/>
      <c r="K64" s="157"/>
      <c r="L64" s="157"/>
      <c r="M64" s="157"/>
      <c r="N64" s="146"/>
      <c r="O64" s="146"/>
    </row>
    <row r="65" spans="1:15" x14ac:dyDescent="0.3">
      <c r="A65" s="581"/>
      <c r="B65" s="578" t="s">
        <v>190</v>
      </c>
      <c r="C65" s="243" t="s">
        <v>252</v>
      </c>
      <c r="D65" s="165" t="s">
        <v>160</v>
      </c>
      <c r="E65" s="219">
        <v>0.3</v>
      </c>
      <c r="F65" s="220">
        <v>0.3</v>
      </c>
      <c r="G65" s="161"/>
      <c r="H65" s="161"/>
      <c r="I65" s="184">
        <f>MAX(E65:E66)</f>
        <v>0.3</v>
      </c>
      <c r="J65" s="184">
        <f>MAX(F65:F66)</f>
        <v>0.3</v>
      </c>
      <c r="K65" s="157"/>
      <c r="L65" s="157"/>
      <c r="M65" s="157"/>
      <c r="N65" s="146"/>
      <c r="O65" s="146"/>
    </row>
    <row r="66" spans="1:15" ht="15" thickBot="1" x14ac:dyDescent="0.35">
      <c r="A66" s="582"/>
      <c r="B66" s="579"/>
      <c r="C66" s="244" t="s">
        <v>253</v>
      </c>
      <c r="D66" s="167" t="s">
        <v>160</v>
      </c>
      <c r="E66" s="221"/>
      <c r="F66" s="222"/>
      <c r="G66" s="161"/>
      <c r="H66" s="161"/>
      <c r="I66" s="184"/>
      <c r="J66" s="184"/>
      <c r="K66" s="157"/>
      <c r="L66" s="157"/>
      <c r="M66" s="157"/>
      <c r="N66" s="146"/>
      <c r="O66" s="146"/>
    </row>
    <row r="67" spans="1:15" s="148" customFormat="1" x14ac:dyDescent="0.3">
      <c r="A67" s="580" t="s">
        <v>167</v>
      </c>
      <c r="B67" s="163" t="s">
        <v>1</v>
      </c>
      <c r="C67" s="245"/>
      <c r="D67" s="163" t="s">
        <v>14</v>
      </c>
      <c r="E67" s="209">
        <v>20</v>
      </c>
      <c r="F67" s="210">
        <v>21</v>
      </c>
      <c r="G67" s="161"/>
      <c r="H67" s="161"/>
      <c r="I67" s="184"/>
      <c r="J67" s="184"/>
      <c r="K67" s="157"/>
      <c r="L67" s="157"/>
      <c r="M67" s="157"/>
      <c r="N67" s="146"/>
      <c r="O67" s="146"/>
    </row>
    <row r="68" spans="1:15" x14ac:dyDescent="0.3">
      <c r="A68" s="581"/>
      <c r="B68" s="165" t="s">
        <v>3</v>
      </c>
      <c r="C68" s="246"/>
      <c r="D68" s="165" t="s">
        <v>4</v>
      </c>
      <c r="E68" s="217">
        <v>11000000</v>
      </c>
      <c r="F68" s="218">
        <v>12000000</v>
      </c>
      <c r="G68" s="161"/>
      <c r="H68" s="161"/>
      <c r="I68" s="184"/>
      <c r="J68" s="184"/>
      <c r="K68" s="157"/>
      <c r="L68" s="157"/>
      <c r="M68" s="157"/>
      <c r="N68" s="146"/>
      <c r="O68" s="146"/>
    </row>
    <row r="69" spans="1:15" x14ac:dyDescent="0.3">
      <c r="A69" s="581"/>
      <c r="B69" s="165" t="s">
        <v>5</v>
      </c>
      <c r="C69" s="246"/>
      <c r="D69" s="165" t="s">
        <v>4</v>
      </c>
      <c r="E69" s="217">
        <v>3000000</v>
      </c>
      <c r="F69" s="218">
        <v>4000000</v>
      </c>
      <c r="G69" s="161"/>
      <c r="H69" s="161"/>
      <c r="I69" s="184"/>
      <c r="J69" s="184"/>
      <c r="K69" s="157"/>
      <c r="L69" s="157"/>
      <c r="M69" s="157"/>
      <c r="N69" s="146"/>
      <c r="O69" s="146"/>
    </row>
    <row r="70" spans="1:15" x14ac:dyDescent="0.3">
      <c r="A70" s="581"/>
      <c r="B70" s="578" t="s">
        <v>190</v>
      </c>
      <c r="C70" s="243" t="s">
        <v>252</v>
      </c>
      <c r="D70" s="165" t="s">
        <v>160</v>
      </c>
      <c r="E70" s="219">
        <v>0.25</v>
      </c>
      <c r="F70" s="220">
        <v>0.25</v>
      </c>
      <c r="G70" s="161"/>
      <c r="H70" s="161"/>
      <c r="I70" s="184">
        <f>MAX(E70:E71)</f>
        <v>0.25</v>
      </c>
      <c r="J70" s="184">
        <f>MAX(F70:F71)</f>
        <v>0.25</v>
      </c>
      <c r="K70" s="157"/>
      <c r="L70" s="157"/>
      <c r="M70" s="157"/>
      <c r="N70" s="146"/>
      <c r="O70" s="146"/>
    </row>
    <row r="71" spans="1:15" ht="15" thickBot="1" x14ac:dyDescent="0.35">
      <c r="A71" s="582"/>
      <c r="B71" s="579"/>
      <c r="C71" s="244" t="s">
        <v>253</v>
      </c>
      <c r="D71" s="167" t="s">
        <v>160</v>
      </c>
      <c r="E71" s="221"/>
      <c r="F71" s="222"/>
      <c r="G71" s="161"/>
      <c r="H71" s="161"/>
      <c r="I71" s="184"/>
      <c r="J71" s="184"/>
      <c r="K71" s="157"/>
      <c r="L71" s="157"/>
      <c r="M71" s="157"/>
      <c r="N71" s="146"/>
      <c r="O71" s="146"/>
    </row>
    <row r="72" spans="1:15" s="148" customFormat="1" x14ac:dyDescent="0.3">
      <c r="A72" s="580" t="s">
        <v>168</v>
      </c>
      <c r="B72" s="163" t="s">
        <v>1</v>
      </c>
      <c r="C72" s="245"/>
      <c r="D72" s="163" t="s">
        <v>14</v>
      </c>
      <c r="E72" s="209"/>
      <c r="F72" s="210"/>
      <c r="G72" s="161"/>
      <c r="H72" s="161"/>
      <c r="I72" s="184"/>
      <c r="J72" s="184"/>
      <c r="K72" s="157"/>
      <c r="L72" s="157"/>
      <c r="M72" s="157"/>
      <c r="N72" s="146"/>
      <c r="O72" s="146"/>
    </row>
    <row r="73" spans="1:15" s="148" customFormat="1" x14ac:dyDescent="0.3">
      <c r="A73" s="581"/>
      <c r="B73" s="165" t="s">
        <v>3</v>
      </c>
      <c r="C73" s="246"/>
      <c r="D73" s="165" t="s">
        <v>4</v>
      </c>
      <c r="E73" s="217"/>
      <c r="F73" s="218"/>
      <c r="G73" s="161"/>
      <c r="H73" s="161"/>
      <c r="I73" s="184"/>
      <c r="J73" s="184"/>
      <c r="K73" s="157"/>
      <c r="L73" s="157"/>
      <c r="M73" s="157"/>
      <c r="N73" s="146"/>
      <c r="O73" s="146"/>
    </row>
    <row r="74" spans="1:15" s="148" customFormat="1" x14ac:dyDescent="0.3">
      <c r="A74" s="581"/>
      <c r="B74" s="165" t="s">
        <v>5</v>
      </c>
      <c r="C74" s="246"/>
      <c r="D74" s="165" t="s">
        <v>4</v>
      </c>
      <c r="E74" s="217"/>
      <c r="F74" s="218"/>
      <c r="G74" s="161"/>
      <c r="H74" s="161"/>
      <c r="I74" s="184"/>
      <c r="J74" s="184"/>
      <c r="K74" s="157"/>
      <c r="L74" s="157"/>
      <c r="M74" s="157"/>
      <c r="N74" s="146"/>
      <c r="O74" s="146"/>
    </row>
    <row r="75" spans="1:15" s="148" customFormat="1" x14ac:dyDescent="0.3">
      <c r="A75" s="581"/>
      <c r="B75" s="578" t="s">
        <v>190</v>
      </c>
      <c r="C75" s="243" t="s">
        <v>252</v>
      </c>
      <c r="D75" s="165" t="s">
        <v>160</v>
      </c>
      <c r="E75" s="217"/>
      <c r="F75" s="218"/>
      <c r="G75" s="161"/>
      <c r="H75" s="161"/>
      <c r="I75" s="184">
        <f>MAX(E75:E76)</f>
        <v>0</v>
      </c>
      <c r="J75" s="184">
        <f>MAX(F75:F76)</f>
        <v>0</v>
      </c>
      <c r="K75" s="157"/>
      <c r="L75" s="157"/>
      <c r="M75" s="157"/>
      <c r="N75" s="146"/>
      <c r="O75" s="146"/>
    </row>
    <row r="76" spans="1:15" s="148" customFormat="1" ht="15" thickBot="1" x14ac:dyDescent="0.35">
      <c r="A76" s="582"/>
      <c r="B76" s="579"/>
      <c r="C76" s="244" t="s">
        <v>253</v>
      </c>
      <c r="D76" s="167" t="s">
        <v>160</v>
      </c>
      <c r="E76" s="221"/>
      <c r="F76" s="222"/>
      <c r="G76" s="161"/>
      <c r="H76" s="161"/>
      <c r="I76" s="184"/>
      <c r="J76" s="184"/>
      <c r="K76" s="157"/>
      <c r="L76" s="157"/>
      <c r="M76" s="157"/>
      <c r="N76" s="146"/>
      <c r="O76" s="146"/>
    </row>
    <row r="77" spans="1:15" s="148" customFormat="1" x14ac:dyDescent="0.3">
      <c r="A77" s="580" t="s">
        <v>169</v>
      </c>
      <c r="B77" s="163" t="s">
        <v>1</v>
      </c>
      <c r="C77" s="245"/>
      <c r="D77" s="163" t="s">
        <v>14</v>
      </c>
      <c r="E77" s="209"/>
      <c r="F77" s="210"/>
      <c r="G77" s="161"/>
      <c r="H77" s="161"/>
      <c r="I77" s="184"/>
      <c r="J77" s="184"/>
      <c r="K77" s="157"/>
      <c r="L77" s="157"/>
      <c r="M77" s="157"/>
      <c r="N77" s="146"/>
      <c r="O77" s="146"/>
    </row>
    <row r="78" spans="1:15" s="148" customFormat="1" x14ac:dyDescent="0.3">
      <c r="A78" s="581"/>
      <c r="B78" s="165" t="s">
        <v>3</v>
      </c>
      <c r="C78" s="246"/>
      <c r="D78" s="165" t="s">
        <v>4</v>
      </c>
      <c r="E78" s="217"/>
      <c r="F78" s="218"/>
      <c r="G78" s="161"/>
      <c r="H78" s="161"/>
      <c r="I78" s="184"/>
      <c r="J78" s="184"/>
      <c r="K78" s="157"/>
      <c r="L78" s="157"/>
      <c r="M78" s="157"/>
      <c r="N78" s="146"/>
      <c r="O78" s="146"/>
    </row>
    <row r="79" spans="1:15" s="148" customFormat="1" x14ac:dyDescent="0.3">
      <c r="A79" s="581"/>
      <c r="B79" s="165" t="s">
        <v>5</v>
      </c>
      <c r="C79" s="246"/>
      <c r="D79" s="165" t="s">
        <v>4</v>
      </c>
      <c r="E79" s="217"/>
      <c r="F79" s="218"/>
      <c r="G79" s="161"/>
      <c r="H79" s="161"/>
      <c r="I79" s="184"/>
      <c r="J79" s="184"/>
      <c r="K79" s="157"/>
      <c r="L79" s="157"/>
      <c r="M79" s="157"/>
      <c r="N79" s="146"/>
      <c r="O79" s="146"/>
    </row>
    <row r="80" spans="1:15" s="148" customFormat="1" x14ac:dyDescent="0.3">
      <c r="A80" s="581"/>
      <c r="B80" s="578" t="s">
        <v>190</v>
      </c>
      <c r="C80" s="243" t="s">
        <v>252</v>
      </c>
      <c r="D80" s="165" t="s">
        <v>160</v>
      </c>
      <c r="E80" s="217"/>
      <c r="F80" s="218"/>
      <c r="G80" s="161"/>
      <c r="H80" s="161"/>
      <c r="I80" s="184">
        <f>MAX(E80:E81)</f>
        <v>0</v>
      </c>
      <c r="J80" s="184">
        <f>MAX(F80:F81)</f>
        <v>0</v>
      </c>
      <c r="K80" s="157"/>
      <c r="L80" s="157"/>
      <c r="M80" s="157"/>
      <c r="N80" s="146"/>
      <c r="O80" s="146"/>
    </row>
    <row r="81" spans="1:15" s="148" customFormat="1" ht="15" thickBot="1" x14ac:dyDescent="0.35">
      <c r="A81" s="582"/>
      <c r="B81" s="579"/>
      <c r="C81" s="244" t="s">
        <v>253</v>
      </c>
      <c r="D81" s="167" t="s">
        <v>160</v>
      </c>
      <c r="E81" s="221"/>
      <c r="F81" s="222"/>
      <c r="G81" s="161"/>
      <c r="H81" s="161"/>
      <c r="I81" s="184"/>
      <c r="J81" s="184"/>
      <c r="K81" s="157"/>
      <c r="L81" s="157"/>
      <c r="M81" s="157"/>
      <c r="N81" s="146"/>
      <c r="O81" s="146"/>
    </row>
    <row r="82" spans="1:15" s="148" customFormat="1" x14ac:dyDescent="0.3">
      <c r="A82" s="580" t="s">
        <v>170</v>
      </c>
      <c r="B82" s="163" t="s">
        <v>1</v>
      </c>
      <c r="C82" s="245"/>
      <c r="D82" s="163" t="s">
        <v>14</v>
      </c>
      <c r="E82" s="209"/>
      <c r="F82" s="210"/>
      <c r="G82" s="161"/>
      <c r="H82" s="161"/>
      <c r="I82" s="184"/>
      <c r="J82" s="184"/>
      <c r="K82" s="157"/>
      <c r="L82" s="157"/>
      <c r="M82" s="157"/>
      <c r="N82" s="146"/>
      <c r="O82" s="146"/>
    </row>
    <row r="83" spans="1:15" s="148" customFormat="1" x14ac:dyDescent="0.3">
      <c r="A83" s="581"/>
      <c r="B83" s="165" t="s">
        <v>3</v>
      </c>
      <c r="C83" s="246"/>
      <c r="D83" s="165" t="s">
        <v>4</v>
      </c>
      <c r="E83" s="217"/>
      <c r="F83" s="218"/>
      <c r="G83" s="161"/>
      <c r="H83" s="161"/>
      <c r="I83" s="184"/>
      <c r="J83" s="184"/>
      <c r="K83" s="157"/>
      <c r="L83" s="157"/>
      <c r="M83" s="157"/>
      <c r="N83" s="146"/>
      <c r="O83" s="146"/>
    </row>
    <row r="84" spans="1:15" s="148" customFormat="1" x14ac:dyDescent="0.3">
      <c r="A84" s="581"/>
      <c r="B84" s="165" t="s">
        <v>5</v>
      </c>
      <c r="C84" s="246"/>
      <c r="D84" s="165" t="s">
        <v>4</v>
      </c>
      <c r="E84" s="217"/>
      <c r="F84" s="218"/>
      <c r="G84" s="161"/>
      <c r="H84" s="161"/>
      <c r="I84" s="184"/>
      <c r="J84" s="184"/>
      <c r="K84" s="157"/>
      <c r="L84" s="157"/>
      <c r="M84" s="157"/>
      <c r="N84" s="146"/>
      <c r="O84" s="146"/>
    </row>
    <row r="85" spans="1:15" s="148" customFormat="1" x14ac:dyDescent="0.3">
      <c r="A85" s="581"/>
      <c r="B85" s="578" t="s">
        <v>190</v>
      </c>
      <c r="C85" s="243" t="s">
        <v>252</v>
      </c>
      <c r="D85" s="165" t="s">
        <v>160</v>
      </c>
      <c r="E85" s="217"/>
      <c r="F85" s="218"/>
      <c r="G85" s="161"/>
      <c r="H85" s="161"/>
      <c r="I85" s="184">
        <f>MAX(E85:E86)</f>
        <v>0</v>
      </c>
      <c r="J85" s="184">
        <f>MAX(F85:F86)</f>
        <v>0</v>
      </c>
      <c r="K85" s="157"/>
      <c r="L85" s="157"/>
      <c r="M85" s="157"/>
      <c r="N85" s="146"/>
      <c r="O85" s="146"/>
    </row>
    <row r="86" spans="1:15" s="148" customFormat="1" ht="15" thickBot="1" x14ac:dyDescent="0.35">
      <c r="A86" s="582"/>
      <c r="B86" s="579"/>
      <c r="C86" s="244" t="s">
        <v>253</v>
      </c>
      <c r="D86" s="167" t="s">
        <v>160</v>
      </c>
      <c r="E86" s="221"/>
      <c r="F86" s="222"/>
      <c r="G86" s="161"/>
      <c r="H86" s="161"/>
      <c r="I86" s="157"/>
      <c r="J86" s="157"/>
      <c r="K86" s="157"/>
      <c r="L86" s="157"/>
      <c r="M86" s="157"/>
      <c r="N86" s="146"/>
      <c r="O86" s="146"/>
    </row>
    <row r="87" spans="1:15" s="148" customFormat="1" x14ac:dyDescent="0.3">
      <c r="A87" s="575" t="s">
        <v>9</v>
      </c>
      <c r="B87" s="169" t="s">
        <v>1</v>
      </c>
      <c r="C87" s="170"/>
      <c r="D87" s="171" t="s">
        <v>14</v>
      </c>
      <c r="E87" s="185">
        <f>IF(OR(E16="No",$H$1=$G$5),0,E62*$I$65+E67*$I$70+E72*$I$75+E77*$I$80+E82*$I$85)</f>
        <v>0</v>
      </c>
      <c r="F87" s="186">
        <f>IF(G16="No",0,F62*$J$65+F67*$J$70+F72*$J$75+F77*$J$80+F82*$J$85)</f>
        <v>24.75</v>
      </c>
      <c r="G87" s="161"/>
      <c r="H87" s="161"/>
      <c r="I87" s="157"/>
      <c r="J87" s="157"/>
      <c r="K87" s="157"/>
      <c r="L87" s="157"/>
      <c r="M87" s="157"/>
      <c r="N87" s="146"/>
      <c r="O87" s="146"/>
    </row>
    <row r="88" spans="1:15" s="148" customFormat="1" x14ac:dyDescent="0.3">
      <c r="A88" s="576"/>
      <c r="B88" s="174" t="s">
        <v>3</v>
      </c>
      <c r="C88" s="175"/>
      <c r="D88" s="176" t="s">
        <v>4</v>
      </c>
      <c r="E88" s="177">
        <f>IF(OR(E16="No",$H$1=$G$5),0,E63*$I$65+E68*$I$70+E73*$I$75+E78*$I$80+E83*$I$85)</f>
        <v>0</v>
      </c>
      <c r="F88" s="178">
        <f>IF(G16="No",0,F63*$J$65+F68*$J$70+F73*$J$75+F78*$J$80+F83*$J$85)</f>
        <v>10500000</v>
      </c>
      <c r="G88" s="161"/>
      <c r="H88" s="161"/>
      <c r="I88" s="157"/>
      <c r="J88" s="157"/>
      <c r="K88" s="157"/>
      <c r="L88" s="157"/>
      <c r="M88" s="157"/>
      <c r="N88" s="146"/>
      <c r="O88" s="146"/>
    </row>
    <row r="89" spans="1:15" s="148" customFormat="1" ht="15" thickBot="1" x14ac:dyDescent="0.35">
      <c r="A89" s="577"/>
      <c r="B89" s="179" t="s">
        <v>5</v>
      </c>
      <c r="C89" s="180"/>
      <c r="D89" s="181" t="s">
        <v>4</v>
      </c>
      <c r="E89" s="187">
        <f>IF(OR(E16="No",$H$1=$G$5),0,E64*$I$65+E69*$I$70+E74*$I$75+E79*$I$80+E84*$I$85)</f>
        <v>0</v>
      </c>
      <c r="F89" s="188">
        <f>IF(G16="No",0,F64*$J$65+F69*$J$70+F74*$J$75+F79*$J$80+F84*$J$85)</f>
        <v>4900000</v>
      </c>
      <c r="G89" s="161"/>
      <c r="H89" s="161"/>
      <c r="I89" s="157"/>
      <c r="J89" s="157"/>
      <c r="K89" s="157"/>
      <c r="L89" s="157"/>
      <c r="M89" s="157"/>
      <c r="N89" s="146"/>
      <c r="O89" s="146"/>
    </row>
    <row r="90" spans="1:15" s="148" customFormat="1" ht="6.6" customHeight="1" x14ac:dyDescent="0.3">
      <c r="A90" s="146"/>
      <c r="B90" s="146"/>
      <c r="C90" s="146"/>
      <c r="D90" s="146"/>
      <c r="E90" s="146"/>
      <c r="F90" s="146"/>
      <c r="G90" s="161"/>
      <c r="H90" s="161"/>
      <c r="I90" s="161"/>
      <c r="J90" s="146"/>
      <c r="K90" s="146"/>
      <c r="L90" s="146"/>
      <c r="M90" s="146"/>
      <c r="N90" s="146"/>
      <c r="O90" s="146"/>
    </row>
    <row r="91" spans="1:15" s="148" customFormat="1" x14ac:dyDescent="0.3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</row>
    <row r="92" spans="1:15" s="148" customFormat="1" x14ac:dyDescent="0.3">
      <c r="K92" s="189"/>
    </row>
    <row r="93" spans="1:15" s="148" customFormat="1" x14ac:dyDescent="0.3">
      <c r="K93" s="189"/>
    </row>
    <row r="94" spans="1:15" s="148" customFormat="1" x14ac:dyDescent="0.3">
      <c r="K94" s="189"/>
    </row>
    <row r="95" spans="1:15" s="148" customFormat="1" x14ac:dyDescent="0.3">
      <c r="K95" s="189"/>
    </row>
    <row r="96" spans="1:15" s="148" customFormat="1" x14ac:dyDescent="0.3">
      <c r="K96" s="189"/>
    </row>
    <row r="97" spans="11:11" s="148" customFormat="1" x14ac:dyDescent="0.3">
      <c r="K97" s="189"/>
    </row>
    <row r="98" spans="11:11" s="148" customFormat="1" x14ac:dyDescent="0.3">
      <c r="K98" s="189"/>
    </row>
    <row r="99" spans="11:11" s="148" customFormat="1" x14ac:dyDescent="0.3">
      <c r="K99" s="189"/>
    </row>
    <row r="100" spans="11:11" s="148" customFormat="1" x14ac:dyDescent="0.3">
      <c r="K100" s="189"/>
    </row>
    <row r="101" spans="11:11" s="148" customFormat="1" x14ac:dyDescent="0.3">
      <c r="K101" s="189"/>
    </row>
    <row r="102" spans="11:11" s="148" customFormat="1" x14ac:dyDescent="0.3">
      <c r="K102" s="189"/>
    </row>
    <row r="103" spans="11:11" s="148" customFormat="1" x14ac:dyDescent="0.3">
      <c r="K103" s="189"/>
    </row>
    <row r="104" spans="11:11" s="148" customFormat="1" x14ac:dyDescent="0.3">
      <c r="K104" s="189"/>
    </row>
    <row r="105" spans="11:11" s="148" customFormat="1" x14ac:dyDescent="0.3">
      <c r="K105" s="189"/>
    </row>
    <row r="106" spans="11:11" s="148" customFormat="1" x14ac:dyDescent="0.3">
      <c r="K106" s="189"/>
    </row>
    <row r="107" spans="11:11" s="148" customFormat="1" x14ac:dyDescent="0.3">
      <c r="K107" s="189"/>
    </row>
    <row r="108" spans="11:11" s="148" customFormat="1" x14ac:dyDescent="0.3">
      <c r="K108" s="189"/>
    </row>
    <row r="109" spans="11:11" s="148" customFormat="1" x14ac:dyDescent="0.3">
      <c r="K109" s="189"/>
    </row>
    <row r="110" spans="11:11" s="148" customFormat="1" x14ac:dyDescent="0.3">
      <c r="K110" s="189"/>
    </row>
    <row r="111" spans="11:11" s="148" customFormat="1" x14ac:dyDescent="0.3">
      <c r="K111" s="189"/>
    </row>
    <row r="112" spans="11:11" s="148" customFormat="1" x14ac:dyDescent="0.3">
      <c r="K112" s="189"/>
    </row>
    <row r="113" spans="11:11" s="148" customFormat="1" x14ac:dyDescent="0.3">
      <c r="K113" s="189"/>
    </row>
    <row r="114" spans="11:11" s="148" customFormat="1" x14ac:dyDescent="0.3">
      <c r="K114" s="189"/>
    </row>
    <row r="115" spans="11:11" s="148" customFormat="1" x14ac:dyDescent="0.3">
      <c r="K115" s="189"/>
    </row>
    <row r="116" spans="11:11" s="148" customFormat="1" x14ac:dyDescent="0.3">
      <c r="K116" s="189"/>
    </row>
    <row r="117" spans="11:11" s="148" customFormat="1" x14ac:dyDescent="0.3">
      <c r="K117" s="189"/>
    </row>
    <row r="118" spans="11:11" s="148" customFormat="1" x14ac:dyDescent="0.3">
      <c r="K118" s="189"/>
    </row>
    <row r="119" spans="11:11" s="148" customFormat="1" x14ac:dyDescent="0.3">
      <c r="K119" s="189"/>
    </row>
    <row r="120" spans="11:11" s="148" customFormat="1" x14ac:dyDescent="0.3">
      <c r="K120" s="189"/>
    </row>
    <row r="121" spans="11:11" s="148" customFormat="1" x14ac:dyDescent="0.3">
      <c r="K121" s="189"/>
    </row>
    <row r="122" spans="11:11" s="148" customFormat="1" x14ac:dyDescent="0.3">
      <c r="K122" s="189"/>
    </row>
    <row r="123" spans="11:11" s="148" customFormat="1" x14ac:dyDescent="0.3">
      <c r="K123" s="189"/>
    </row>
    <row r="124" spans="11:11" s="148" customFormat="1" x14ac:dyDescent="0.3">
      <c r="K124" s="189"/>
    </row>
    <row r="125" spans="11:11" s="148" customFormat="1" x14ac:dyDescent="0.3">
      <c r="K125" s="189"/>
    </row>
    <row r="126" spans="11:11" s="148" customFormat="1" x14ac:dyDescent="0.3">
      <c r="K126" s="189"/>
    </row>
    <row r="127" spans="11:11" s="148" customFormat="1" x14ac:dyDescent="0.3">
      <c r="K127" s="189"/>
    </row>
    <row r="128" spans="11:11" s="148" customFormat="1" x14ac:dyDescent="0.3">
      <c r="K128" s="189"/>
    </row>
    <row r="129" spans="11:11" s="148" customFormat="1" x14ac:dyDescent="0.3">
      <c r="K129" s="189"/>
    </row>
    <row r="130" spans="11:11" s="148" customFormat="1" x14ac:dyDescent="0.3">
      <c r="K130" s="189"/>
    </row>
    <row r="131" spans="11:11" s="148" customFormat="1" x14ac:dyDescent="0.3">
      <c r="K131" s="189"/>
    </row>
    <row r="132" spans="11:11" s="148" customFormat="1" x14ac:dyDescent="0.3">
      <c r="K132" s="189"/>
    </row>
    <row r="133" spans="11:11" s="148" customFormat="1" x14ac:dyDescent="0.3">
      <c r="K133" s="189"/>
    </row>
    <row r="134" spans="11:11" s="148" customFormat="1" x14ac:dyDescent="0.3">
      <c r="K134" s="189"/>
    </row>
    <row r="135" spans="11:11" s="148" customFormat="1" x14ac:dyDescent="0.3">
      <c r="K135" s="189"/>
    </row>
    <row r="136" spans="11:11" s="148" customFormat="1" x14ac:dyDescent="0.3">
      <c r="K136" s="189"/>
    </row>
    <row r="137" spans="11:11" s="148" customFormat="1" x14ac:dyDescent="0.3">
      <c r="K137" s="189"/>
    </row>
    <row r="138" spans="11:11" s="148" customFormat="1" x14ac:dyDescent="0.3">
      <c r="K138" s="189"/>
    </row>
    <row r="139" spans="11:11" s="148" customFormat="1" x14ac:dyDescent="0.3">
      <c r="K139" s="189"/>
    </row>
    <row r="140" spans="11:11" s="148" customFormat="1" x14ac:dyDescent="0.3">
      <c r="K140" s="189"/>
    </row>
    <row r="141" spans="11:11" s="148" customFormat="1" x14ac:dyDescent="0.3">
      <c r="K141" s="189"/>
    </row>
    <row r="142" spans="11:11" s="148" customFormat="1" x14ac:dyDescent="0.3">
      <c r="K142" s="189"/>
    </row>
    <row r="143" spans="11:11" s="148" customFormat="1" x14ac:dyDescent="0.3">
      <c r="K143" s="189"/>
    </row>
    <row r="144" spans="11:11" s="148" customFormat="1" x14ac:dyDescent="0.3">
      <c r="K144" s="189"/>
    </row>
    <row r="145" spans="11:11" s="148" customFormat="1" x14ac:dyDescent="0.3">
      <c r="K145" s="189"/>
    </row>
    <row r="146" spans="11:11" s="148" customFormat="1" x14ac:dyDescent="0.3">
      <c r="K146" s="189"/>
    </row>
    <row r="147" spans="11:11" s="148" customFormat="1" x14ac:dyDescent="0.3">
      <c r="K147" s="189"/>
    </row>
    <row r="148" spans="11:11" s="148" customFormat="1" x14ac:dyDescent="0.3">
      <c r="K148" s="189"/>
    </row>
    <row r="149" spans="11:11" s="148" customFormat="1" x14ac:dyDescent="0.3">
      <c r="K149" s="189"/>
    </row>
    <row r="150" spans="11:11" s="148" customFormat="1" x14ac:dyDescent="0.3">
      <c r="K150" s="189"/>
    </row>
    <row r="151" spans="11:11" s="148" customFormat="1" x14ac:dyDescent="0.3">
      <c r="K151" s="189"/>
    </row>
    <row r="152" spans="11:11" s="148" customFormat="1" x14ac:dyDescent="0.3">
      <c r="K152" s="189"/>
    </row>
    <row r="153" spans="11:11" s="148" customFormat="1" x14ac:dyDescent="0.3">
      <c r="K153" s="189"/>
    </row>
    <row r="154" spans="11:11" s="148" customFormat="1" x14ac:dyDescent="0.3">
      <c r="K154" s="189"/>
    </row>
    <row r="155" spans="11:11" s="148" customFormat="1" x14ac:dyDescent="0.3">
      <c r="K155" s="189"/>
    </row>
    <row r="156" spans="11:11" s="148" customFormat="1" x14ac:dyDescent="0.3">
      <c r="K156" s="189"/>
    </row>
    <row r="157" spans="11:11" s="148" customFormat="1" x14ac:dyDescent="0.3">
      <c r="K157" s="189"/>
    </row>
    <row r="158" spans="11:11" s="148" customFormat="1" x14ac:dyDescent="0.3">
      <c r="K158" s="189"/>
    </row>
    <row r="159" spans="11:11" s="148" customFormat="1" x14ac:dyDescent="0.3">
      <c r="K159" s="189"/>
    </row>
    <row r="160" spans="11:11" s="148" customFormat="1" x14ac:dyDescent="0.3">
      <c r="K160" s="189"/>
    </row>
    <row r="161" spans="11:11" s="148" customFormat="1" x14ac:dyDescent="0.3">
      <c r="K161" s="189"/>
    </row>
    <row r="162" spans="11:11" s="148" customFormat="1" x14ac:dyDescent="0.3">
      <c r="K162" s="189"/>
    </row>
    <row r="163" spans="11:11" s="148" customFormat="1" x14ac:dyDescent="0.3">
      <c r="K163" s="189"/>
    </row>
    <row r="164" spans="11:11" s="148" customFormat="1" x14ac:dyDescent="0.3">
      <c r="K164" s="189"/>
    </row>
    <row r="165" spans="11:11" s="148" customFormat="1" x14ac:dyDescent="0.3">
      <c r="K165" s="189"/>
    </row>
    <row r="166" spans="11:11" s="148" customFormat="1" x14ac:dyDescent="0.3">
      <c r="K166" s="189"/>
    </row>
    <row r="167" spans="11:11" s="148" customFormat="1" x14ac:dyDescent="0.3">
      <c r="K167" s="189"/>
    </row>
    <row r="168" spans="11:11" s="148" customFormat="1" x14ac:dyDescent="0.3">
      <c r="K168" s="189"/>
    </row>
    <row r="169" spans="11:11" s="148" customFormat="1" x14ac:dyDescent="0.3">
      <c r="K169" s="189"/>
    </row>
    <row r="170" spans="11:11" s="148" customFormat="1" x14ac:dyDescent="0.3">
      <c r="K170" s="189"/>
    </row>
    <row r="171" spans="11:11" s="148" customFormat="1" x14ac:dyDescent="0.3">
      <c r="K171" s="189"/>
    </row>
    <row r="172" spans="11:11" s="148" customFormat="1" x14ac:dyDescent="0.3">
      <c r="K172" s="189"/>
    </row>
    <row r="173" spans="11:11" s="148" customFormat="1" x14ac:dyDescent="0.3">
      <c r="K173" s="189"/>
    </row>
    <row r="174" spans="11:11" s="148" customFormat="1" x14ac:dyDescent="0.3">
      <c r="K174" s="189"/>
    </row>
    <row r="175" spans="11:11" s="148" customFormat="1" x14ac:dyDescent="0.3">
      <c r="K175" s="189"/>
    </row>
    <row r="176" spans="11:11" s="148" customFormat="1" x14ac:dyDescent="0.3">
      <c r="K176" s="189"/>
    </row>
    <row r="177" spans="11:11" s="148" customFormat="1" x14ac:dyDescent="0.3">
      <c r="K177" s="189"/>
    </row>
    <row r="178" spans="11:11" s="148" customFormat="1" x14ac:dyDescent="0.3">
      <c r="K178" s="189"/>
    </row>
    <row r="179" spans="11:11" s="148" customFormat="1" x14ac:dyDescent="0.3">
      <c r="K179" s="189"/>
    </row>
    <row r="180" spans="11:11" s="148" customFormat="1" x14ac:dyDescent="0.3">
      <c r="K180" s="189"/>
    </row>
    <row r="181" spans="11:11" s="148" customFormat="1" x14ac:dyDescent="0.3">
      <c r="K181" s="189"/>
    </row>
    <row r="182" spans="11:11" s="148" customFormat="1" x14ac:dyDescent="0.3">
      <c r="K182" s="189"/>
    </row>
    <row r="183" spans="11:11" s="148" customFormat="1" x14ac:dyDescent="0.3">
      <c r="K183" s="189"/>
    </row>
    <row r="184" spans="11:11" s="148" customFormat="1" x14ac:dyDescent="0.3">
      <c r="K184" s="189"/>
    </row>
    <row r="185" spans="11:11" s="148" customFormat="1" x14ac:dyDescent="0.3">
      <c r="K185" s="189"/>
    </row>
    <row r="186" spans="11:11" s="148" customFormat="1" x14ac:dyDescent="0.3">
      <c r="K186" s="189"/>
    </row>
    <row r="187" spans="11:11" s="148" customFormat="1" x14ac:dyDescent="0.3">
      <c r="K187" s="189"/>
    </row>
    <row r="188" spans="11:11" s="148" customFormat="1" x14ac:dyDescent="0.3">
      <c r="K188" s="189"/>
    </row>
    <row r="189" spans="11:11" s="148" customFormat="1" x14ac:dyDescent="0.3">
      <c r="K189" s="189"/>
    </row>
    <row r="190" spans="11:11" s="148" customFormat="1" x14ac:dyDescent="0.3">
      <c r="K190" s="189"/>
    </row>
    <row r="191" spans="11:11" s="148" customFormat="1" x14ac:dyDescent="0.3">
      <c r="K191" s="189"/>
    </row>
    <row r="192" spans="11:11" s="148" customFormat="1" x14ac:dyDescent="0.3">
      <c r="K192" s="189"/>
    </row>
    <row r="193" spans="11:11" s="148" customFormat="1" x14ac:dyDescent="0.3">
      <c r="K193" s="189"/>
    </row>
    <row r="194" spans="11:11" s="148" customFormat="1" x14ac:dyDescent="0.3">
      <c r="K194" s="189"/>
    </row>
    <row r="195" spans="11:11" s="148" customFormat="1" x14ac:dyDescent="0.3">
      <c r="K195" s="189"/>
    </row>
    <row r="196" spans="11:11" s="148" customFormat="1" x14ac:dyDescent="0.3">
      <c r="K196" s="189"/>
    </row>
    <row r="197" spans="11:11" s="148" customFormat="1" x14ac:dyDescent="0.3">
      <c r="K197" s="189"/>
    </row>
    <row r="198" spans="11:11" s="148" customFormat="1" x14ac:dyDescent="0.3">
      <c r="K198" s="189"/>
    </row>
    <row r="199" spans="11:11" s="148" customFormat="1" x14ac:dyDescent="0.3">
      <c r="K199" s="189"/>
    </row>
    <row r="200" spans="11:11" s="148" customFormat="1" x14ac:dyDescent="0.3">
      <c r="K200" s="189"/>
    </row>
    <row r="201" spans="11:11" s="148" customFormat="1" x14ac:dyDescent="0.3">
      <c r="K201" s="189"/>
    </row>
    <row r="202" spans="11:11" s="148" customFormat="1" x14ac:dyDescent="0.3">
      <c r="K202" s="189"/>
    </row>
    <row r="203" spans="11:11" s="148" customFormat="1" x14ac:dyDescent="0.3">
      <c r="K203" s="189"/>
    </row>
    <row r="204" spans="11:11" s="148" customFormat="1" x14ac:dyDescent="0.3">
      <c r="K204" s="189"/>
    </row>
    <row r="205" spans="11:11" s="148" customFormat="1" x14ac:dyDescent="0.3">
      <c r="K205" s="189"/>
    </row>
    <row r="206" spans="11:11" s="148" customFormat="1" x14ac:dyDescent="0.3">
      <c r="K206" s="189"/>
    </row>
    <row r="207" spans="11:11" s="148" customFormat="1" x14ac:dyDescent="0.3">
      <c r="K207" s="189"/>
    </row>
    <row r="208" spans="11:11" s="148" customFormat="1" x14ac:dyDescent="0.3">
      <c r="K208" s="189"/>
    </row>
    <row r="209" spans="11:11" s="148" customFormat="1" x14ac:dyDescent="0.3">
      <c r="K209" s="189"/>
    </row>
    <row r="210" spans="11:11" s="148" customFormat="1" x14ac:dyDescent="0.3">
      <c r="K210" s="189"/>
    </row>
    <row r="211" spans="11:11" s="148" customFormat="1" x14ac:dyDescent="0.3">
      <c r="K211" s="189"/>
    </row>
    <row r="212" spans="11:11" s="148" customFormat="1" x14ac:dyDescent="0.3">
      <c r="K212" s="189"/>
    </row>
    <row r="213" spans="11:11" s="148" customFormat="1" x14ac:dyDescent="0.3">
      <c r="K213" s="189"/>
    </row>
    <row r="214" spans="11:11" s="148" customFormat="1" x14ac:dyDescent="0.3">
      <c r="K214" s="189"/>
    </row>
    <row r="215" spans="11:11" s="148" customFormat="1" x14ac:dyDescent="0.3">
      <c r="K215" s="189"/>
    </row>
    <row r="216" spans="11:11" s="148" customFormat="1" x14ac:dyDescent="0.3">
      <c r="K216" s="189"/>
    </row>
    <row r="217" spans="11:11" s="148" customFormat="1" x14ac:dyDescent="0.3">
      <c r="K217" s="189"/>
    </row>
    <row r="218" spans="11:11" s="148" customFormat="1" x14ac:dyDescent="0.3">
      <c r="K218" s="189"/>
    </row>
    <row r="219" spans="11:11" s="148" customFormat="1" x14ac:dyDescent="0.3">
      <c r="K219" s="189"/>
    </row>
    <row r="220" spans="11:11" s="148" customFormat="1" x14ac:dyDescent="0.3">
      <c r="K220" s="189"/>
    </row>
    <row r="221" spans="11:11" s="148" customFormat="1" x14ac:dyDescent="0.3">
      <c r="K221" s="189"/>
    </row>
    <row r="222" spans="11:11" s="148" customFormat="1" x14ac:dyDescent="0.3">
      <c r="K222" s="189"/>
    </row>
    <row r="223" spans="11:11" s="148" customFormat="1" x14ac:dyDescent="0.3">
      <c r="K223" s="189"/>
    </row>
    <row r="224" spans="11:11" s="148" customFormat="1" x14ac:dyDescent="0.3">
      <c r="K224" s="189"/>
    </row>
    <row r="225" spans="11:11" s="148" customFormat="1" x14ac:dyDescent="0.3">
      <c r="K225" s="189"/>
    </row>
    <row r="226" spans="11:11" s="148" customFormat="1" x14ac:dyDescent="0.3">
      <c r="K226" s="189"/>
    </row>
    <row r="227" spans="11:11" s="148" customFormat="1" x14ac:dyDescent="0.3">
      <c r="K227" s="189"/>
    </row>
    <row r="228" spans="11:11" s="148" customFormat="1" x14ac:dyDescent="0.3">
      <c r="K228" s="189"/>
    </row>
    <row r="229" spans="11:11" s="148" customFormat="1" x14ac:dyDescent="0.3">
      <c r="K229" s="189"/>
    </row>
    <row r="230" spans="11:11" s="148" customFormat="1" x14ac:dyDescent="0.3">
      <c r="K230" s="189"/>
    </row>
    <row r="231" spans="11:11" s="148" customFormat="1" x14ac:dyDescent="0.3">
      <c r="K231" s="189"/>
    </row>
    <row r="232" spans="11:11" s="148" customFormat="1" x14ac:dyDescent="0.3">
      <c r="K232" s="189"/>
    </row>
    <row r="233" spans="11:11" s="148" customFormat="1" x14ac:dyDescent="0.3">
      <c r="K233" s="189"/>
    </row>
    <row r="234" spans="11:11" s="148" customFormat="1" x14ac:dyDescent="0.3">
      <c r="K234" s="189"/>
    </row>
    <row r="235" spans="11:11" s="148" customFormat="1" x14ac:dyDescent="0.3">
      <c r="K235" s="189"/>
    </row>
    <row r="236" spans="11:11" s="148" customFormat="1" x14ac:dyDescent="0.3">
      <c r="K236" s="189"/>
    </row>
    <row r="237" spans="11:11" s="148" customFormat="1" x14ac:dyDescent="0.3">
      <c r="K237" s="189"/>
    </row>
    <row r="238" spans="11:11" s="148" customFormat="1" x14ac:dyDescent="0.3">
      <c r="K238" s="189"/>
    </row>
    <row r="239" spans="11:11" s="148" customFormat="1" x14ac:dyDescent="0.3">
      <c r="K239" s="189"/>
    </row>
    <row r="240" spans="11:11" s="148" customFormat="1" x14ac:dyDescent="0.3">
      <c r="K240" s="189"/>
    </row>
    <row r="241" spans="11:11" s="148" customFormat="1" x14ac:dyDescent="0.3">
      <c r="K241" s="189"/>
    </row>
    <row r="242" spans="11:11" s="148" customFormat="1" x14ac:dyDescent="0.3">
      <c r="K242" s="189"/>
    </row>
    <row r="243" spans="11:11" s="148" customFormat="1" x14ac:dyDescent="0.3">
      <c r="K243" s="189"/>
    </row>
    <row r="244" spans="11:11" s="148" customFormat="1" x14ac:dyDescent="0.3">
      <c r="K244" s="189"/>
    </row>
    <row r="245" spans="11:11" s="148" customFormat="1" x14ac:dyDescent="0.3">
      <c r="K245" s="189"/>
    </row>
    <row r="246" spans="11:11" s="148" customFormat="1" x14ac:dyDescent="0.3">
      <c r="K246" s="189"/>
    </row>
    <row r="247" spans="11:11" s="148" customFormat="1" x14ac:dyDescent="0.3">
      <c r="K247" s="189"/>
    </row>
    <row r="248" spans="11:11" s="148" customFormat="1" x14ac:dyDescent="0.3">
      <c r="K248" s="189"/>
    </row>
    <row r="249" spans="11:11" s="148" customFormat="1" x14ac:dyDescent="0.3">
      <c r="K249" s="189"/>
    </row>
    <row r="250" spans="11:11" s="148" customFormat="1" x14ac:dyDescent="0.3">
      <c r="K250" s="189"/>
    </row>
    <row r="251" spans="11:11" s="148" customFormat="1" x14ac:dyDescent="0.3">
      <c r="K251" s="189"/>
    </row>
    <row r="252" spans="11:11" s="148" customFormat="1" x14ac:dyDescent="0.3">
      <c r="K252" s="189"/>
    </row>
    <row r="253" spans="11:11" s="148" customFormat="1" x14ac:dyDescent="0.3">
      <c r="K253" s="189"/>
    </row>
    <row r="254" spans="11:11" s="148" customFormat="1" x14ac:dyDescent="0.3">
      <c r="K254" s="189"/>
    </row>
    <row r="255" spans="11:11" s="148" customFormat="1" x14ac:dyDescent="0.3">
      <c r="K255" s="189"/>
    </row>
    <row r="256" spans="11:11" s="148" customFormat="1" x14ac:dyDescent="0.3">
      <c r="K256" s="189"/>
    </row>
    <row r="257" spans="11:11" s="148" customFormat="1" x14ac:dyDescent="0.3">
      <c r="K257" s="189"/>
    </row>
    <row r="258" spans="11:11" s="148" customFormat="1" x14ac:dyDescent="0.3">
      <c r="K258" s="189"/>
    </row>
    <row r="259" spans="11:11" s="148" customFormat="1" x14ac:dyDescent="0.3">
      <c r="K259" s="189"/>
    </row>
    <row r="260" spans="11:11" s="148" customFormat="1" x14ac:dyDescent="0.3">
      <c r="K260" s="189"/>
    </row>
    <row r="261" spans="11:11" s="148" customFormat="1" x14ac:dyDescent="0.3">
      <c r="K261" s="189"/>
    </row>
    <row r="262" spans="11:11" s="148" customFormat="1" x14ac:dyDescent="0.3">
      <c r="K262" s="189"/>
    </row>
    <row r="263" spans="11:11" s="148" customFormat="1" x14ac:dyDescent="0.3">
      <c r="K263" s="189"/>
    </row>
    <row r="264" spans="11:11" s="148" customFormat="1" x14ac:dyDescent="0.3">
      <c r="K264" s="189"/>
    </row>
    <row r="265" spans="11:11" s="148" customFormat="1" x14ac:dyDescent="0.3">
      <c r="K265" s="189"/>
    </row>
    <row r="266" spans="11:11" s="148" customFormat="1" x14ac:dyDescent="0.3">
      <c r="K266" s="189"/>
    </row>
    <row r="267" spans="11:11" s="148" customFormat="1" x14ac:dyDescent="0.3">
      <c r="K267" s="189"/>
    </row>
    <row r="268" spans="11:11" s="148" customFormat="1" x14ac:dyDescent="0.3">
      <c r="K268" s="189"/>
    </row>
    <row r="269" spans="11:11" s="148" customFormat="1" x14ac:dyDescent="0.3">
      <c r="K269" s="189"/>
    </row>
    <row r="270" spans="11:11" s="148" customFormat="1" x14ac:dyDescent="0.3">
      <c r="K270" s="189"/>
    </row>
    <row r="271" spans="11:11" s="148" customFormat="1" x14ac:dyDescent="0.3">
      <c r="K271" s="189"/>
    </row>
    <row r="272" spans="11:11" s="148" customFormat="1" x14ac:dyDescent="0.3">
      <c r="K272" s="189"/>
    </row>
    <row r="273" spans="11:11" s="148" customFormat="1" x14ac:dyDescent="0.3">
      <c r="K273" s="189"/>
    </row>
    <row r="274" spans="11:11" s="148" customFormat="1" x14ac:dyDescent="0.3">
      <c r="K274" s="189"/>
    </row>
    <row r="275" spans="11:11" s="148" customFormat="1" x14ac:dyDescent="0.3">
      <c r="K275" s="189"/>
    </row>
    <row r="276" spans="11:11" s="148" customFormat="1" x14ac:dyDescent="0.3">
      <c r="K276" s="189"/>
    </row>
    <row r="277" spans="11:11" s="148" customFormat="1" x14ac:dyDescent="0.3">
      <c r="K277" s="189"/>
    </row>
    <row r="278" spans="11:11" s="148" customFormat="1" x14ac:dyDescent="0.3">
      <c r="K278" s="189"/>
    </row>
    <row r="279" spans="11:11" s="148" customFormat="1" x14ac:dyDescent="0.3">
      <c r="K279" s="189"/>
    </row>
    <row r="280" spans="11:11" s="148" customFormat="1" x14ac:dyDescent="0.3">
      <c r="K280" s="189"/>
    </row>
    <row r="281" spans="11:11" s="148" customFormat="1" x14ac:dyDescent="0.3">
      <c r="K281" s="189"/>
    </row>
    <row r="282" spans="11:11" s="148" customFormat="1" x14ac:dyDescent="0.3">
      <c r="K282" s="189"/>
    </row>
    <row r="283" spans="11:11" s="148" customFormat="1" x14ac:dyDescent="0.3">
      <c r="K283" s="189"/>
    </row>
    <row r="284" spans="11:11" s="148" customFormat="1" x14ac:dyDescent="0.3">
      <c r="K284" s="189"/>
    </row>
    <row r="285" spans="11:11" s="148" customFormat="1" x14ac:dyDescent="0.3">
      <c r="K285" s="189"/>
    </row>
    <row r="286" spans="11:11" s="148" customFormat="1" x14ac:dyDescent="0.3">
      <c r="K286" s="189"/>
    </row>
    <row r="287" spans="11:11" s="148" customFormat="1" x14ac:dyDescent="0.3">
      <c r="K287" s="189"/>
    </row>
    <row r="288" spans="11:11" s="148" customFormat="1" x14ac:dyDescent="0.3">
      <c r="K288" s="189"/>
    </row>
    <row r="289" spans="11:11" s="148" customFormat="1" x14ac:dyDescent="0.3">
      <c r="K289" s="189"/>
    </row>
    <row r="290" spans="11:11" s="148" customFormat="1" x14ac:dyDescent="0.3">
      <c r="K290" s="189"/>
    </row>
    <row r="291" spans="11:11" s="148" customFormat="1" x14ac:dyDescent="0.3">
      <c r="K291" s="189"/>
    </row>
    <row r="292" spans="11:11" s="148" customFormat="1" x14ac:dyDescent="0.3">
      <c r="K292" s="189"/>
    </row>
    <row r="293" spans="11:11" s="148" customFormat="1" x14ac:dyDescent="0.3">
      <c r="K293" s="189"/>
    </row>
    <row r="294" spans="11:11" s="148" customFormat="1" x14ac:dyDescent="0.3">
      <c r="K294" s="189"/>
    </row>
    <row r="295" spans="11:11" s="148" customFormat="1" x14ac:dyDescent="0.3">
      <c r="K295" s="189"/>
    </row>
    <row r="296" spans="11:11" s="148" customFormat="1" x14ac:dyDescent="0.3">
      <c r="K296" s="189"/>
    </row>
    <row r="297" spans="11:11" s="148" customFormat="1" x14ac:dyDescent="0.3">
      <c r="K297" s="189"/>
    </row>
    <row r="298" spans="11:11" s="148" customFormat="1" x14ac:dyDescent="0.3">
      <c r="K298" s="189"/>
    </row>
    <row r="299" spans="11:11" s="148" customFormat="1" x14ac:dyDescent="0.3">
      <c r="K299" s="189"/>
    </row>
    <row r="300" spans="11:11" s="148" customFormat="1" x14ac:dyDescent="0.3">
      <c r="K300" s="189"/>
    </row>
    <row r="301" spans="11:11" s="148" customFormat="1" x14ac:dyDescent="0.3">
      <c r="K301" s="189"/>
    </row>
    <row r="302" spans="11:11" s="148" customFormat="1" x14ac:dyDescent="0.3">
      <c r="K302" s="189"/>
    </row>
    <row r="303" spans="11:11" s="148" customFormat="1" x14ac:dyDescent="0.3">
      <c r="K303" s="189"/>
    </row>
    <row r="304" spans="11:11" s="148" customFormat="1" x14ac:dyDescent="0.3">
      <c r="K304" s="189"/>
    </row>
    <row r="305" spans="11:11" s="148" customFormat="1" x14ac:dyDescent="0.3">
      <c r="K305" s="189"/>
    </row>
    <row r="306" spans="11:11" s="148" customFormat="1" x14ac:dyDescent="0.3">
      <c r="K306" s="189"/>
    </row>
    <row r="307" spans="11:11" s="148" customFormat="1" x14ac:dyDescent="0.3">
      <c r="K307" s="189"/>
    </row>
    <row r="308" spans="11:11" s="148" customFormat="1" x14ac:dyDescent="0.3">
      <c r="K308" s="189"/>
    </row>
    <row r="309" spans="11:11" s="148" customFormat="1" x14ac:dyDescent="0.3">
      <c r="K309" s="189"/>
    </row>
    <row r="310" spans="11:11" s="148" customFormat="1" x14ac:dyDescent="0.3">
      <c r="K310" s="189"/>
    </row>
    <row r="311" spans="11:11" s="148" customFormat="1" x14ac:dyDescent="0.3">
      <c r="K311" s="189"/>
    </row>
    <row r="312" spans="11:11" s="148" customFormat="1" x14ac:dyDescent="0.3">
      <c r="K312" s="189"/>
    </row>
    <row r="313" spans="11:11" s="148" customFormat="1" x14ac:dyDescent="0.3">
      <c r="K313" s="189"/>
    </row>
    <row r="314" spans="11:11" s="148" customFormat="1" x14ac:dyDescent="0.3">
      <c r="K314" s="189"/>
    </row>
    <row r="315" spans="11:11" s="148" customFormat="1" x14ac:dyDescent="0.3">
      <c r="K315" s="189"/>
    </row>
    <row r="316" spans="11:11" s="148" customFormat="1" x14ac:dyDescent="0.3">
      <c r="K316" s="189"/>
    </row>
    <row r="317" spans="11:11" s="148" customFormat="1" x14ac:dyDescent="0.3">
      <c r="K317" s="189"/>
    </row>
    <row r="318" spans="11:11" s="148" customFormat="1" x14ac:dyDescent="0.3">
      <c r="K318" s="189"/>
    </row>
    <row r="319" spans="11:11" s="148" customFormat="1" x14ac:dyDescent="0.3">
      <c r="K319" s="189"/>
    </row>
    <row r="320" spans="11:11" s="148" customFormat="1" x14ac:dyDescent="0.3">
      <c r="K320" s="189"/>
    </row>
    <row r="321" spans="11:11" s="148" customFormat="1" x14ac:dyDescent="0.3">
      <c r="K321" s="189"/>
    </row>
    <row r="322" spans="11:11" s="148" customFormat="1" x14ac:dyDescent="0.3">
      <c r="K322" s="189"/>
    </row>
    <row r="323" spans="11:11" s="148" customFormat="1" x14ac:dyDescent="0.3">
      <c r="K323" s="189"/>
    </row>
    <row r="324" spans="11:11" s="148" customFormat="1" x14ac:dyDescent="0.3">
      <c r="K324" s="189"/>
    </row>
    <row r="325" spans="11:11" s="148" customFormat="1" x14ac:dyDescent="0.3">
      <c r="K325" s="189"/>
    </row>
    <row r="326" spans="11:11" s="148" customFormat="1" x14ac:dyDescent="0.3">
      <c r="K326" s="189"/>
    </row>
    <row r="327" spans="11:11" s="148" customFormat="1" x14ac:dyDescent="0.3">
      <c r="K327" s="189"/>
    </row>
    <row r="328" spans="11:11" s="148" customFormat="1" x14ac:dyDescent="0.3">
      <c r="K328" s="189"/>
    </row>
    <row r="329" spans="11:11" s="148" customFormat="1" x14ac:dyDescent="0.3">
      <c r="K329" s="189"/>
    </row>
    <row r="330" spans="11:11" s="148" customFormat="1" x14ac:dyDescent="0.3">
      <c r="K330" s="189"/>
    </row>
    <row r="331" spans="11:11" s="148" customFormat="1" x14ac:dyDescent="0.3">
      <c r="K331" s="189"/>
    </row>
    <row r="332" spans="11:11" s="148" customFormat="1" x14ac:dyDescent="0.3">
      <c r="K332" s="189"/>
    </row>
    <row r="333" spans="11:11" s="148" customFormat="1" x14ac:dyDescent="0.3">
      <c r="K333" s="189"/>
    </row>
    <row r="334" spans="11:11" s="148" customFormat="1" x14ac:dyDescent="0.3">
      <c r="K334" s="189"/>
    </row>
    <row r="335" spans="11:11" s="148" customFormat="1" x14ac:dyDescent="0.3">
      <c r="K335" s="189"/>
    </row>
    <row r="336" spans="11:11" s="148" customFormat="1" x14ac:dyDescent="0.3">
      <c r="K336" s="189"/>
    </row>
    <row r="337" spans="11:11" s="148" customFormat="1" x14ac:dyDescent="0.3">
      <c r="K337" s="189"/>
    </row>
    <row r="338" spans="11:11" s="148" customFormat="1" x14ac:dyDescent="0.3">
      <c r="K338" s="189"/>
    </row>
    <row r="339" spans="11:11" s="148" customFormat="1" x14ac:dyDescent="0.3">
      <c r="K339" s="189"/>
    </row>
    <row r="340" spans="11:11" s="148" customFormat="1" x14ac:dyDescent="0.3">
      <c r="K340" s="189"/>
    </row>
    <row r="341" spans="11:11" s="148" customFormat="1" x14ac:dyDescent="0.3">
      <c r="K341" s="189"/>
    </row>
    <row r="342" spans="11:11" s="148" customFormat="1" x14ac:dyDescent="0.3">
      <c r="K342" s="189"/>
    </row>
    <row r="343" spans="11:11" s="148" customFormat="1" x14ac:dyDescent="0.3">
      <c r="K343" s="189"/>
    </row>
    <row r="344" spans="11:11" s="148" customFormat="1" x14ac:dyDescent="0.3">
      <c r="K344" s="189"/>
    </row>
    <row r="345" spans="11:11" s="148" customFormat="1" x14ac:dyDescent="0.3">
      <c r="K345" s="189"/>
    </row>
    <row r="346" spans="11:11" s="148" customFormat="1" x14ac:dyDescent="0.3">
      <c r="K346" s="189"/>
    </row>
    <row r="347" spans="11:11" s="148" customFormat="1" x14ac:dyDescent="0.3">
      <c r="K347" s="189"/>
    </row>
    <row r="348" spans="11:11" s="148" customFormat="1" x14ac:dyDescent="0.3">
      <c r="K348" s="189"/>
    </row>
    <row r="349" spans="11:11" s="148" customFormat="1" x14ac:dyDescent="0.3">
      <c r="K349" s="189"/>
    </row>
    <row r="350" spans="11:11" s="148" customFormat="1" x14ac:dyDescent="0.3">
      <c r="K350" s="189"/>
    </row>
    <row r="351" spans="11:11" s="148" customFormat="1" x14ac:dyDescent="0.3">
      <c r="K351" s="189"/>
    </row>
    <row r="352" spans="11:11" s="148" customFormat="1" x14ac:dyDescent="0.3">
      <c r="K352" s="189"/>
    </row>
    <row r="353" spans="11:11" s="148" customFormat="1" x14ac:dyDescent="0.3">
      <c r="K353" s="189"/>
    </row>
    <row r="354" spans="11:11" s="148" customFormat="1" x14ac:dyDescent="0.3">
      <c r="K354" s="189"/>
    </row>
    <row r="355" spans="11:11" s="148" customFormat="1" x14ac:dyDescent="0.3">
      <c r="K355" s="189"/>
    </row>
    <row r="356" spans="11:11" s="148" customFormat="1" x14ac:dyDescent="0.3">
      <c r="K356" s="189"/>
    </row>
    <row r="357" spans="11:11" s="148" customFormat="1" x14ac:dyDescent="0.3">
      <c r="K357" s="189"/>
    </row>
    <row r="358" spans="11:11" s="148" customFormat="1" x14ac:dyDescent="0.3">
      <c r="K358" s="189"/>
    </row>
    <row r="359" spans="11:11" s="148" customFormat="1" x14ac:dyDescent="0.3">
      <c r="K359" s="189"/>
    </row>
    <row r="360" spans="11:11" s="148" customFormat="1" x14ac:dyDescent="0.3">
      <c r="K360" s="189"/>
    </row>
    <row r="361" spans="11:11" s="148" customFormat="1" x14ac:dyDescent="0.3">
      <c r="K361" s="189"/>
    </row>
    <row r="362" spans="11:11" s="148" customFormat="1" x14ac:dyDescent="0.3">
      <c r="K362" s="189"/>
    </row>
    <row r="363" spans="11:11" s="148" customFormat="1" x14ac:dyDescent="0.3">
      <c r="K363" s="189"/>
    </row>
    <row r="364" spans="11:11" s="148" customFormat="1" x14ac:dyDescent="0.3">
      <c r="K364" s="189"/>
    </row>
    <row r="365" spans="11:11" s="148" customFormat="1" x14ac:dyDescent="0.3">
      <c r="K365" s="189"/>
    </row>
    <row r="366" spans="11:11" s="148" customFormat="1" x14ac:dyDescent="0.3">
      <c r="K366" s="189"/>
    </row>
    <row r="367" spans="11:11" s="148" customFormat="1" x14ac:dyDescent="0.3">
      <c r="K367" s="189"/>
    </row>
    <row r="368" spans="11:11" s="148" customFormat="1" x14ac:dyDescent="0.3">
      <c r="K368" s="189"/>
    </row>
    <row r="369" spans="11:11" s="148" customFormat="1" x14ac:dyDescent="0.3">
      <c r="K369" s="189"/>
    </row>
    <row r="370" spans="11:11" s="148" customFormat="1" x14ac:dyDescent="0.3">
      <c r="K370" s="189"/>
    </row>
    <row r="371" spans="11:11" s="148" customFormat="1" x14ac:dyDescent="0.3">
      <c r="K371" s="189"/>
    </row>
    <row r="372" spans="11:11" s="148" customFormat="1" x14ac:dyDescent="0.3">
      <c r="K372" s="189"/>
    </row>
    <row r="373" spans="11:11" s="148" customFormat="1" x14ac:dyDescent="0.3">
      <c r="K373" s="189"/>
    </row>
    <row r="374" spans="11:11" s="148" customFormat="1" x14ac:dyDescent="0.3">
      <c r="K374" s="189"/>
    </row>
    <row r="375" spans="11:11" s="148" customFormat="1" x14ac:dyDescent="0.3">
      <c r="K375" s="189"/>
    </row>
    <row r="376" spans="11:11" s="148" customFormat="1" x14ac:dyDescent="0.3">
      <c r="K376" s="189"/>
    </row>
    <row r="377" spans="11:11" s="148" customFormat="1" x14ac:dyDescent="0.3">
      <c r="K377" s="189"/>
    </row>
    <row r="378" spans="11:11" s="148" customFormat="1" x14ac:dyDescent="0.3">
      <c r="K378" s="189"/>
    </row>
    <row r="379" spans="11:11" s="148" customFormat="1" x14ac:dyDescent="0.3">
      <c r="K379" s="189"/>
    </row>
    <row r="380" spans="11:11" s="148" customFormat="1" x14ac:dyDescent="0.3">
      <c r="K380" s="189"/>
    </row>
    <row r="381" spans="11:11" s="148" customFormat="1" x14ac:dyDescent="0.3">
      <c r="K381" s="189"/>
    </row>
    <row r="382" spans="11:11" s="148" customFormat="1" x14ac:dyDescent="0.3">
      <c r="K382" s="189"/>
    </row>
    <row r="383" spans="11:11" s="148" customFormat="1" x14ac:dyDescent="0.3">
      <c r="K383" s="189"/>
    </row>
    <row r="384" spans="11:11" s="148" customFormat="1" x14ac:dyDescent="0.3">
      <c r="K384" s="189"/>
    </row>
    <row r="385" spans="11:11" s="148" customFormat="1" x14ac:dyDescent="0.3">
      <c r="K385" s="189"/>
    </row>
    <row r="386" spans="11:11" s="148" customFormat="1" x14ac:dyDescent="0.3">
      <c r="K386" s="189"/>
    </row>
    <row r="387" spans="11:11" s="148" customFormat="1" x14ac:dyDescent="0.3">
      <c r="K387" s="189"/>
    </row>
    <row r="388" spans="11:11" s="148" customFormat="1" x14ac:dyDescent="0.3">
      <c r="K388" s="189"/>
    </row>
    <row r="389" spans="11:11" s="148" customFormat="1" x14ac:dyDescent="0.3">
      <c r="K389" s="189"/>
    </row>
    <row r="390" spans="11:11" s="148" customFormat="1" x14ac:dyDescent="0.3">
      <c r="K390" s="189"/>
    </row>
    <row r="391" spans="11:11" s="148" customFormat="1" x14ac:dyDescent="0.3">
      <c r="K391" s="189"/>
    </row>
    <row r="392" spans="11:11" s="148" customFormat="1" x14ac:dyDescent="0.3">
      <c r="K392" s="189"/>
    </row>
    <row r="393" spans="11:11" s="148" customFormat="1" x14ac:dyDescent="0.3">
      <c r="K393" s="189"/>
    </row>
    <row r="394" spans="11:11" s="148" customFormat="1" x14ac:dyDescent="0.3">
      <c r="K394" s="189"/>
    </row>
    <row r="395" spans="11:11" s="148" customFormat="1" x14ac:dyDescent="0.3">
      <c r="K395" s="189"/>
    </row>
    <row r="396" spans="11:11" s="148" customFormat="1" x14ac:dyDescent="0.3">
      <c r="K396" s="189"/>
    </row>
    <row r="397" spans="11:11" s="148" customFormat="1" x14ac:dyDescent="0.3">
      <c r="K397" s="189"/>
    </row>
    <row r="398" spans="11:11" s="148" customFormat="1" x14ac:dyDescent="0.3">
      <c r="K398" s="189"/>
    </row>
    <row r="399" spans="11:11" s="148" customFormat="1" x14ac:dyDescent="0.3">
      <c r="K399" s="189"/>
    </row>
    <row r="400" spans="11:11" s="148" customFormat="1" x14ac:dyDescent="0.3">
      <c r="K400" s="189"/>
    </row>
    <row r="401" spans="11:11" s="148" customFormat="1" x14ac:dyDescent="0.3">
      <c r="K401" s="189"/>
    </row>
    <row r="402" spans="11:11" s="148" customFormat="1" x14ac:dyDescent="0.3">
      <c r="K402" s="189"/>
    </row>
    <row r="403" spans="11:11" s="148" customFormat="1" x14ac:dyDescent="0.3">
      <c r="K403" s="189"/>
    </row>
    <row r="404" spans="11:11" s="148" customFormat="1" x14ac:dyDescent="0.3">
      <c r="K404" s="189"/>
    </row>
    <row r="405" spans="11:11" s="148" customFormat="1" x14ac:dyDescent="0.3">
      <c r="K405" s="189"/>
    </row>
    <row r="406" spans="11:11" s="148" customFormat="1" x14ac:dyDescent="0.3">
      <c r="K406" s="189"/>
    </row>
    <row r="407" spans="11:11" s="148" customFormat="1" x14ac:dyDescent="0.3">
      <c r="K407" s="189"/>
    </row>
    <row r="408" spans="11:11" s="148" customFormat="1" x14ac:dyDescent="0.3">
      <c r="K408" s="189"/>
    </row>
    <row r="409" spans="11:11" s="148" customFormat="1" x14ac:dyDescent="0.3">
      <c r="K409" s="189"/>
    </row>
    <row r="410" spans="11:11" s="148" customFormat="1" x14ac:dyDescent="0.3">
      <c r="K410" s="189"/>
    </row>
    <row r="411" spans="11:11" s="148" customFormat="1" x14ac:dyDescent="0.3">
      <c r="K411" s="189"/>
    </row>
    <row r="412" spans="11:11" s="148" customFormat="1" x14ac:dyDescent="0.3">
      <c r="K412" s="189"/>
    </row>
    <row r="413" spans="11:11" s="148" customFormat="1" x14ac:dyDescent="0.3">
      <c r="K413" s="189"/>
    </row>
    <row r="414" spans="11:11" s="148" customFormat="1" x14ac:dyDescent="0.3">
      <c r="K414" s="189"/>
    </row>
    <row r="415" spans="11:11" s="148" customFormat="1" x14ac:dyDescent="0.3">
      <c r="K415" s="189"/>
    </row>
    <row r="416" spans="11:11" s="148" customFormat="1" x14ac:dyDescent="0.3">
      <c r="K416" s="189"/>
    </row>
    <row r="417" spans="11:11" s="148" customFormat="1" x14ac:dyDescent="0.3">
      <c r="K417" s="189"/>
    </row>
    <row r="418" spans="11:11" s="148" customFormat="1" x14ac:dyDescent="0.3">
      <c r="K418" s="189"/>
    </row>
    <row r="419" spans="11:11" s="148" customFormat="1" x14ac:dyDescent="0.3">
      <c r="K419" s="189"/>
    </row>
    <row r="420" spans="11:11" s="148" customFormat="1" x14ac:dyDescent="0.3">
      <c r="K420" s="189"/>
    </row>
    <row r="421" spans="11:11" s="148" customFormat="1" x14ac:dyDescent="0.3">
      <c r="K421" s="189"/>
    </row>
    <row r="422" spans="11:11" s="148" customFormat="1" x14ac:dyDescent="0.3">
      <c r="K422" s="189"/>
    </row>
    <row r="423" spans="11:11" s="148" customFormat="1" x14ac:dyDescent="0.3">
      <c r="K423" s="189"/>
    </row>
    <row r="424" spans="11:11" s="148" customFormat="1" x14ac:dyDescent="0.3">
      <c r="K424" s="189"/>
    </row>
    <row r="425" spans="11:11" s="148" customFormat="1" x14ac:dyDescent="0.3">
      <c r="K425" s="189"/>
    </row>
    <row r="426" spans="11:11" s="148" customFormat="1" x14ac:dyDescent="0.3">
      <c r="K426" s="189"/>
    </row>
    <row r="427" spans="11:11" s="148" customFormat="1" x14ac:dyDescent="0.3">
      <c r="K427" s="189"/>
    </row>
    <row r="428" spans="11:11" s="148" customFormat="1" x14ac:dyDescent="0.3">
      <c r="K428" s="189"/>
    </row>
    <row r="429" spans="11:11" s="148" customFormat="1" x14ac:dyDescent="0.3">
      <c r="K429" s="189"/>
    </row>
    <row r="430" spans="11:11" s="148" customFormat="1" x14ac:dyDescent="0.3">
      <c r="K430" s="189"/>
    </row>
    <row r="431" spans="11:11" s="148" customFormat="1" x14ac:dyDescent="0.3">
      <c r="K431" s="189"/>
    </row>
    <row r="432" spans="11:11" s="148" customFormat="1" x14ac:dyDescent="0.3">
      <c r="K432" s="189"/>
    </row>
    <row r="433" spans="11:11" s="148" customFormat="1" x14ac:dyDescent="0.3">
      <c r="K433" s="189"/>
    </row>
    <row r="434" spans="11:11" s="148" customFormat="1" x14ac:dyDescent="0.3">
      <c r="K434" s="189"/>
    </row>
    <row r="435" spans="11:11" s="148" customFormat="1" x14ac:dyDescent="0.3">
      <c r="K435" s="189"/>
    </row>
    <row r="436" spans="11:11" s="148" customFormat="1" x14ac:dyDescent="0.3">
      <c r="K436" s="189"/>
    </row>
    <row r="437" spans="11:11" s="148" customFormat="1" x14ac:dyDescent="0.3">
      <c r="K437" s="189"/>
    </row>
    <row r="438" spans="11:11" s="148" customFormat="1" x14ac:dyDescent="0.3">
      <c r="K438" s="189"/>
    </row>
    <row r="439" spans="11:11" s="148" customFormat="1" x14ac:dyDescent="0.3">
      <c r="K439" s="189"/>
    </row>
    <row r="440" spans="11:11" s="148" customFormat="1" x14ac:dyDescent="0.3">
      <c r="K440" s="189"/>
    </row>
    <row r="441" spans="11:11" s="148" customFormat="1" x14ac:dyDescent="0.3">
      <c r="K441" s="189"/>
    </row>
    <row r="442" spans="11:11" s="148" customFormat="1" x14ac:dyDescent="0.3">
      <c r="K442" s="189"/>
    </row>
    <row r="443" spans="11:11" s="148" customFormat="1" x14ac:dyDescent="0.3">
      <c r="K443" s="189"/>
    </row>
    <row r="444" spans="11:11" s="148" customFormat="1" x14ac:dyDescent="0.3">
      <c r="K444" s="189"/>
    </row>
    <row r="445" spans="11:11" s="148" customFormat="1" x14ac:dyDescent="0.3">
      <c r="K445" s="189"/>
    </row>
    <row r="446" spans="11:11" s="148" customFormat="1" x14ac:dyDescent="0.3">
      <c r="K446" s="189"/>
    </row>
    <row r="447" spans="11:11" s="148" customFormat="1" x14ac:dyDescent="0.3">
      <c r="K447" s="189"/>
    </row>
    <row r="448" spans="11:11" s="148" customFormat="1" x14ac:dyDescent="0.3">
      <c r="K448" s="189"/>
    </row>
    <row r="449" spans="11:11" s="148" customFormat="1" x14ac:dyDescent="0.3">
      <c r="K449" s="189"/>
    </row>
    <row r="450" spans="11:11" s="148" customFormat="1" x14ac:dyDescent="0.3">
      <c r="K450" s="189"/>
    </row>
    <row r="451" spans="11:11" s="148" customFormat="1" x14ac:dyDescent="0.3">
      <c r="K451" s="189"/>
    </row>
    <row r="452" spans="11:11" s="148" customFormat="1" x14ac:dyDescent="0.3">
      <c r="K452" s="189"/>
    </row>
    <row r="453" spans="11:11" s="148" customFormat="1" x14ac:dyDescent="0.3">
      <c r="K453" s="189"/>
    </row>
    <row r="454" spans="11:11" s="148" customFormat="1" x14ac:dyDescent="0.3">
      <c r="K454" s="189"/>
    </row>
    <row r="455" spans="11:11" s="148" customFormat="1" x14ac:dyDescent="0.3">
      <c r="K455" s="189"/>
    </row>
    <row r="456" spans="11:11" s="148" customFormat="1" x14ac:dyDescent="0.3">
      <c r="K456" s="189"/>
    </row>
    <row r="457" spans="11:11" s="148" customFormat="1" x14ac:dyDescent="0.3">
      <c r="K457" s="189"/>
    </row>
    <row r="458" spans="11:11" s="148" customFormat="1" x14ac:dyDescent="0.3">
      <c r="K458" s="189"/>
    </row>
    <row r="459" spans="11:11" s="148" customFormat="1" x14ac:dyDescent="0.3">
      <c r="K459" s="189"/>
    </row>
    <row r="460" spans="11:11" s="148" customFormat="1" x14ac:dyDescent="0.3">
      <c r="K460" s="189"/>
    </row>
    <row r="461" spans="11:11" s="148" customFormat="1" x14ac:dyDescent="0.3">
      <c r="K461" s="189"/>
    </row>
    <row r="462" spans="11:11" s="148" customFormat="1" x14ac:dyDescent="0.3">
      <c r="K462" s="189"/>
    </row>
    <row r="463" spans="11:11" s="148" customFormat="1" x14ac:dyDescent="0.3">
      <c r="K463" s="189"/>
    </row>
    <row r="464" spans="11:11" s="148" customFormat="1" x14ac:dyDescent="0.3">
      <c r="K464" s="189"/>
    </row>
    <row r="465" spans="11:11" s="148" customFormat="1" x14ac:dyDescent="0.3">
      <c r="K465" s="189"/>
    </row>
    <row r="466" spans="11:11" s="148" customFormat="1" x14ac:dyDescent="0.3">
      <c r="K466" s="189"/>
    </row>
    <row r="467" spans="11:11" s="148" customFormat="1" x14ac:dyDescent="0.3">
      <c r="K467" s="189"/>
    </row>
    <row r="468" spans="11:11" s="148" customFormat="1" x14ac:dyDescent="0.3">
      <c r="K468" s="189"/>
    </row>
    <row r="469" spans="11:11" s="148" customFormat="1" x14ac:dyDescent="0.3">
      <c r="K469" s="189"/>
    </row>
    <row r="470" spans="11:11" s="148" customFormat="1" x14ac:dyDescent="0.3">
      <c r="K470" s="189"/>
    </row>
    <row r="471" spans="11:11" s="148" customFormat="1" x14ac:dyDescent="0.3">
      <c r="K471" s="189"/>
    </row>
    <row r="472" spans="11:11" s="148" customFormat="1" x14ac:dyDescent="0.3">
      <c r="K472" s="189"/>
    </row>
    <row r="473" spans="11:11" s="148" customFormat="1" x14ac:dyDescent="0.3">
      <c r="K473" s="189"/>
    </row>
    <row r="474" spans="11:11" s="148" customFormat="1" x14ac:dyDescent="0.3">
      <c r="K474" s="189"/>
    </row>
    <row r="475" spans="11:11" s="148" customFormat="1" x14ac:dyDescent="0.3">
      <c r="K475" s="189"/>
    </row>
    <row r="476" spans="11:11" s="148" customFormat="1" x14ac:dyDescent="0.3">
      <c r="K476" s="189"/>
    </row>
    <row r="477" spans="11:11" s="148" customFormat="1" x14ac:dyDescent="0.3">
      <c r="K477" s="189"/>
    </row>
    <row r="478" spans="11:11" s="148" customFormat="1" x14ac:dyDescent="0.3">
      <c r="K478" s="189"/>
    </row>
    <row r="479" spans="11:11" s="148" customFormat="1" x14ac:dyDescent="0.3">
      <c r="K479" s="189"/>
    </row>
    <row r="480" spans="11:11" s="148" customFormat="1" x14ac:dyDescent="0.3">
      <c r="K480" s="189"/>
    </row>
    <row r="481" spans="11:11" s="148" customFormat="1" x14ac:dyDescent="0.3">
      <c r="K481" s="189"/>
    </row>
    <row r="482" spans="11:11" s="148" customFormat="1" x14ac:dyDescent="0.3">
      <c r="K482" s="189"/>
    </row>
    <row r="483" spans="11:11" s="148" customFormat="1" x14ac:dyDescent="0.3">
      <c r="K483" s="189"/>
    </row>
    <row r="484" spans="11:11" s="148" customFormat="1" x14ac:dyDescent="0.3">
      <c r="K484" s="189"/>
    </row>
    <row r="485" spans="11:11" s="148" customFormat="1" x14ac:dyDescent="0.3">
      <c r="K485" s="189"/>
    </row>
    <row r="486" spans="11:11" s="148" customFormat="1" x14ac:dyDescent="0.3">
      <c r="K486" s="189"/>
    </row>
    <row r="487" spans="11:11" s="148" customFormat="1" x14ac:dyDescent="0.3">
      <c r="K487" s="189"/>
    </row>
    <row r="488" spans="11:11" s="148" customFormat="1" x14ac:dyDescent="0.3">
      <c r="K488" s="189"/>
    </row>
    <row r="489" spans="11:11" s="148" customFormat="1" x14ac:dyDescent="0.3">
      <c r="K489" s="189"/>
    </row>
    <row r="490" spans="11:11" s="148" customFormat="1" x14ac:dyDescent="0.3">
      <c r="K490" s="189"/>
    </row>
    <row r="491" spans="11:11" s="148" customFormat="1" x14ac:dyDescent="0.3">
      <c r="K491" s="189"/>
    </row>
    <row r="492" spans="11:11" s="148" customFormat="1" x14ac:dyDescent="0.3">
      <c r="K492" s="189"/>
    </row>
    <row r="493" spans="11:11" s="148" customFormat="1" x14ac:dyDescent="0.3">
      <c r="K493" s="189"/>
    </row>
    <row r="494" spans="11:11" s="148" customFormat="1" x14ac:dyDescent="0.3">
      <c r="K494" s="189"/>
    </row>
    <row r="495" spans="11:11" s="148" customFormat="1" x14ac:dyDescent="0.3">
      <c r="K495" s="189"/>
    </row>
    <row r="496" spans="11:11" s="148" customFormat="1" x14ac:dyDescent="0.3">
      <c r="K496" s="189"/>
    </row>
    <row r="497" spans="11:11" s="148" customFormat="1" x14ac:dyDescent="0.3">
      <c r="K497" s="189"/>
    </row>
    <row r="498" spans="11:11" s="148" customFormat="1" x14ac:dyDescent="0.3">
      <c r="K498" s="189"/>
    </row>
    <row r="499" spans="11:11" s="148" customFormat="1" x14ac:dyDescent="0.3">
      <c r="K499" s="189"/>
    </row>
    <row r="500" spans="11:11" s="148" customFormat="1" x14ac:dyDescent="0.3">
      <c r="K500" s="189"/>
    </row>
    <row r="501" spans="11:11" s="148" customFormat="1" x14ac:dyDescent="0.3">
      <c r="K501" s="189"/>
    </row>
    <row r="502" spans="11:11" s="148" customFormat="1" x14ac:dyDescent="0.3">
      <c r="K502" s="189"/>
    </row>
    <row r="503" spans="11:11" s="148" customFormat="1" x14ac:dyDescent="0.3">
      <c r="K503" s="189"/>
    </row>
    <row r="504" spans="11:11" s="148" customFormat="1" x14ac:dyDescent="0.3">
      <c r="K504" s="189"/>
    </row>
    <row r="505" spans="11:11" s="148" customFormat="1" x14ac:dyDescent="0.3">
      <c r="K505" s="189"/>
    </row>
    <row r="506" spans="11:11" s="148" customFormat="1" x14ac:dyDescent="0.3">
      <c r="K506" s="189"/>
    </row>
    <row r="507" spans="11:11" s="148" customFormat="1" x14ac:dyDescent="0.3">
      <c r="K507" s="189"/>
    </row>
    <row r="508" spans="11:11" s="148" customFormat="1" x14ac:dyDescent="0.3">
      <c r="K508" s="189"/>
    </row>
    <row r="509" spans="11:11" s="148" customFormat="1" x14ac:dyDescent="0.3">
      <c r="K509" s="189"/>
    </row>
    <row r="510" spans="11:11" s="148" customFormat="1" x14ac:dyDescent="0.3">
      <c r="K510" s="189"/>
    </row>
    <row r="511" spans="11:11" s="148" customFormat="1" x14ac:dyDescent="0.3">
      <c r="K511" s="189"/>
    </row>
    <row r="512" spans="11:11" s="148" customFormat="1" x14ac:dyDescent="0.3">
      <c r="K512" s="189"/>
    </row>
    <row r="513" spans="11:11" s="148" customFormat="1" x14ac:dyDescent="0.3">
      <c r="K513" s="189"/>
    </row>
    <row r="514" spans="11:11" s="148" customFormat="1" x14ac:dyDescent="0.3">
      <c r="K514" s="189"/>
    </row>
    <row r="515" spans="11:11" s="148" customFormat="1" x14ac:dyDescent="0.3">
      <c r="K515" s="189"/>
    </row>
    <row r="516" spans="11:11" s="148" customFormat="1" x14ac:dyDescent="0.3">
      <c r="K516" s="189"/>
    </row>
    <row r="517" spans="11:11" s="148" customFormat="1" x14ac:dyDescent="0.3">
      <c r="K517" s="189"/>
    </row>
    <row r="518" spans="11:11" s="148" customFormat="1" x14ac:dyDescent="0.3">
      <c r="K518" s="189"/>
    </row>
    <row r="519" spans="11:11" s="148" customFormat="1" x14ac:dyDescent="0.3">
      <c r="K519" s="189"/>
    </row>
    <row r="520" spans="11:11" s="148" customFormat="1" x14ac:dyDescent="0.3">
      <c r="K520" s="189"/>
    </row>
    <row r="521" spans="11:11" s="148" customFormat="1" x14ac:dyDescent="0.3">
      <c r="K521" s="189"/>
    </row>
    <row r="522" spans="11:11" s="148" customFormat="1" x14ac:dyDescent="0.3">
      <c r="K522" s="189"/>
    </row>
    <row r="523" spans="11:11" s="148" customFormat="1" x14ac:dyDescent="0.3">
      <c r="K523" s="189"/>
    </row>
    <row r="524" spans="11:11" s="148" customFormat="1" x14ac:dyDescent="0.3">
      <c r="K524" s="189"/>
    </row>
    <row r="525" spans="11:11" s="148" customFormat="1" x14ac:dyDescent="0.3">
      <c r="K525" s="189"/>
    </row>
    <row r="526" spans="11:11" s="148" customFormat="1" x14ac:dyDescent="0.3">
      <c r="K526" s="189"/>
    </row>
    <row r="527" spans="11:11" s="148" customFormat="1" x14ac:dyDescent="0.3">
      <c r="K527" s="189"/>
    </row>
    <row r="528" spans="11:11" s="148" customFormat="1" x14ac:dyDescent="0.3">
      <c r="K528" s="189"/>
    </row>
    <row r="529" spans="11:11" s="148" customFormat="1" x14ac:dyDescent="0.3">
      <c r="K529" s="189"/>
    </row>
    <row r="530" spans="11:11" s="148" customFormat="1" x14ac:dyDescent="0.3">
      <c r="K530" s="189"/>
    </row>
    <row r="531" spans="11:11" s="148" customFormat="1" x14ac:dyDescent="0.3">
      <c r="K531" s="189"/>
    </row>
    <row r="532" spans="11:11" s="148" customFormat="1" x14ac:dyDescent="0.3">
      <c r="K532" s="189"/>
    </row>
    <row r="533" spans="11:11" s="148" customFormat="1" x14ac:dyDescent="0.3">
      <c r="K533" s="189"/>
    </row>
    <row r="534" spans="11:11" s="148" customFormat="1" x14ac:dyDescent="0.3">
      <c r="K534" s="189"/>
    </row>
    <row r="535" spans="11:11" s="148" customFormat="1" x14ac:dyDescent="0.3">
      <c r="K535" s="189"/>
    </row>
    <row r="536" spans="11:11" s="148" customFormat="1" x14ac:dyDescent="0.3">
      <c r="K536" s="189"/>
    </row>
    <row r="537" spans="11:11" s="148" customFormat="1" x14ac:dyDescent="0.3">
      <c r="K537" s="189"/>
    </row>
    <row r="538" spans="11:11" s="148" customFormat="1" x14ac:dyDescent="0.3">
      <c r="K538" s="189"/>
    </row>
    <row r="539" spans="11:11" s="148" customFormat="1" x14ac:dyDescent="0.3">
      <c r="K539" s="189"/>
    </row>
    <row r="540" spans="11:11" s="148" customFormat="1" x14ac:dyDescent="0.3">
      <c r="K540" s="189"/>
    </row>
    <row r="541" spans="11:11" s="148" customFormat="1" x14ac:dyDescent="0.3">
      <c r="K541" s="189"/>
    </row>
    <row r="542" spans="11:11" s="148" customFormat="1" x14ac:dyDescent="0.3">
      <c r="K542" s="189"/>
    </row>
    <row r="543" spans="11:11" s="148" customFormat="1" x14ac:dyDescent="0.3">
      <c r="K543" s="189"/>
    </row>
    <row r="544" spans="11:11" s="148" customFormat="1" x14ac:dyDescent="0.3">
      <c r="K544" s="189"/>
    </row>
    <row r="545" spans="11:11" s="148" customFormat="1" x14ac:dyDescent="0.3">
      <c r="K545" s="189"/>
    </row>
    <row r="546" spans="11:11" s="148" customFormat="1" x14ac:dyDescent="0.3">
      <c r="K546" s="189"/>
    </row>
    <row r="547" spans="11:11" s="148" customFormat="1" x14ac:dyDescent="0.3">
      <c r="K547" s="189"/>
    </row>
    <row r="548" spans="11:11" s="148" customFormat="1" x14ac:dyDescent="0.3">
      <c r="K548" s="189"/>
    </row>
    <row r="549" spans="11:11" s="148" customFormat="1" x14ac:dyDescent="0.3">
      <c r="K549" s="189"/>
    </row>
    <row r="550" spans="11:11" s="148" customFormat="1" x14ac:dyDescent="0.3">
      <c r="K550" s="189"/>
    </row>
    <row r="551" spans="11:11" s="148" customFormat="1" x14ac:dyDescent="0.3">
      <c r="K551" s="189"/>
    </row>
    <row r="552" spans="11:11" s="148" customFormat="1" x14ac:dyDescent="0.3">
      <c r="K552" s="189"/>
    </row>
    <row r="553" spans="11:11" s="148" customFormat="1" x14ac:dyDescent="0.3">
      <c r="K553" s="189"/>
    </row>
    <row r="554" spans="11:11" s="148" customFormat="1" x14ac:dyDescent="0.3">
      <c r="K554" s="189"/>
    </row>
    <row r="555" spans="11:11" s="148" customFormat="1" x14ac:dyDescent="0.3">
      <c r="K555" s="189"/>
    </row>
    <row r="556" spans="11:11" s="148" customFormat="1" x14ac:dyDescent="0.3">
      <c r="K556" s="189"/>
    </row>
    <row r="557" spans="11:11" s="148" customFormat="1" x14ac:dyDescent="0.3">
      <c r="K557" s="189"/>
    </row>
    <row r="558" spans="11:11" s="148" customFormat="1" x14ac:dyDescent="0.3">
      <c r="K558" s="189"/>
    </row>
    <row r="559" spans="11:11" s="148" customFormat="1" x14ac:dyDescent="0.3">
      <c r="K559" s="189"/>
    </row>
    <row r="560" spans="11:11" s="148" customFormat="1" x14ac:dyDescent="0.3">
      <c r="K560" s="189"/>
    </row>
    <row r="561" spans="11:11" s="148" customFormat="1" x14ac:dyDescent="0.3">
      <c r="K561" s="189"/>
    </row>
    <row r="562" spans="11:11" s="148" customFormat="1" x14ac:dyDescent="0.3">
      <c r="K562" s="189"/>
    </row>
    <row r="563" spans="11:11" s="148" customFormat="1" x14ac:dyDescent="0.3">
      <c r="K563" s="189"/>
    </row>
    <row r="564" spans="11:11" s="148" customFormat="1" x14ac:dyDescent="0.3">
      <c r="K564" s="189"/>
    </row>
    <row r="565" spans="11:11" s="148" customFormat="1" x14ac:dyDescent="0.3">
      <c r="K565" s="189"/>
    </row>
    <row r="566" spans="11:11" s="148" customFormat="1" x14ac:dyDescent="0.3">
      <c r="K566" s="189"/>
    </row>
    <row r="567" spans="11:11" s="148" customFormat="1" x14ac:dyDescent="0.3">
      <c r="K567" s="189"/>
    </row>
    <row r="568" spans="11:11" s="148" customFormat="1" x14ac:dyDescent="0.3">
      <c r="K568" s="189"/>
    </row>
    <row r="569" spans="11:11" s="148" customFormat="1" x14ac:dyDescent="0.3">
      <c r="K569" s="189"/>
    </row>
    <row r="570" spans="11:11" s="148" customFormat="1" x14ac:dyDescent="0.3">
      <c r="K570" s="189"/>
    </row>
    <row r="571" spans="11:11" s="148" customFormat="1" x14ac:dyDescent="0.3">
      <c r="K571" s="189"/>
    </row>
    <row r="572" spans="11:11" s="148" customFormat="1" x14ac:dyDescent="0.3">
      <c r="K572" s="189"/>
    </row>
    <row r="573" spans="11:11" s="148" customFormat="1" x14ac:dyDescent="0.3">
      <c r="K573" s="189"/>
    </row>
    <row r="574" spans="11:11" s="148" customFormat="1" x14ac:dyDescent="0.3">
      <c r="K574" s="189"/>
    </row>
    <row r="575" spans="11:11" s="148" customFormat="1" x14ac:dyDescent="0.3">
      <c r="K575" s="189"/>
    </row>
    <row r="576" spans="11:11" s="148" customFormat="1" x14ac:dyDescent="0.3">
      <c r="K576" s="189"/>
    </row>
    <row r="577" spans="11:11" s="148" customFormat="1" x14ac:dyDescent="0.3">
      <c r="K577" s="189"/>
    </row>
    <row r="578" spans="11:11" s="148" customFormat="1" x14ac:dyDescent="0.3">
      <c r="K578" s="189"/>
    </row>
    <row r="579" spans="11:11" s="148" customFormat="1" x14ac:dyDescent="0.3">
      <c r="K579" s="189"/>
    </row>
    <row r="580" spans="11:11" s="148" customFormat="1" x14ac:dyDescent="0.3">
      <c r="K580" s="189"/>
    </row>
    <row r="581" spans="11:11" s="148" customFormat="1" x14ac:dyDescent="0.3">
      <c r="K581" s="189"/>
    </row>
    <row r="582" spans="11:11" s="148" customFormat="1" x14ac:dyDescent="0.3">
      <c r="K582" s="189"/>
    </row>
    <row r="583" spans="11:11" s="148" customFormat="1" x14ac:dyDescent="0.3">
      <c r="K583" s="189"/>
    </row>
    <row r="584" spans="11:11" s="148" customFormat="1" x14ac:dyDescent="0.3">
      <c r="K584" s="189"/>
    </row>
    <row r="585" spans="11:11" s="148" customFormat="1" x14ac:dyDescent="0.3">
      <c r="K585" s="189"/>
    </row>
    <row r="586" spans="11:11" s="148" customFormat="1" x14ac:dyDescent="0.3">
      <c r="K586" s="189"/>
    </row>
    <row r="587" spans="11:11" s="148" customFormat="1" x14ac:dyDescent="0.3">
      <c r="K587" s="189"/>
    </row>
    <row r="588" spans="11:11" s="148" customFormat="1" x14ac:dyDescent="0.3">
      <c r="K588" s="189"/>
    </row>
    <row r="589" spans="11:11" s="148" customFormat="1" x14ac:dyDescent="0.3">
      <c r="K589" s="189"/>
    </row>
    <row r="590" spans="11:11" s="148" customFormat="1" x14ac:dyDescent="0.3">
      <c r="K590" s="189"/>
    </row>
    <row r="591" spans="11:11" s="148" customFormat="1" x14ac:dyDescent="0.3">
      <c r="K591" s="189"/>
    </row>
    <row r="592" spans="11:11" s="148" customFormat="1" x14ac:dyDescent="0.3">
      <c r="K592" s="189"/>
    </row>
    <row r="593" spans="11:11" s="148" customFormat="1" x14ac:dyDescent="0.3">
      <c r="K593" s="189"/>
    </row>
    <row r="594" spans="11:11" s="148" customFormat="1" x14ac:dyDescent="0.3">
      <c r="K594" s="189"/>
    </row>
    <row r="595" spans="11:11" s="148" customFormat="1" x14ac:dyDescent="0.3">
      <c r="K595" s="189"/>
    </row>
    <row r="596" spans="11:11" s="148" customFormat="1" x14ac:dyDescent="0.3">
      <c r="K596" s="189"/>
    </row>
    <row r="597" spans="11:11" s="148" customFormat="1" x14ac:dyDescent="0.3">
      <c r="K597" s="189"/>
    </row>
    <row r="598" spans="11:11" s="148" customFormat="1" x14ac:dyDescent="0.3">
      <c r="K598" s="189"/>
    </row>
    <row r="599" spans="11:11" s="148" customFormat="1" x14ac:dyDescent="0.3">
      <c r="K599" s="189"/>
    </row>
    <row r="600" spans="11:11" s="148" customFormat="1" x14ac:dyDescent="0.3">
      <c r="K600" s="189"/>
    </row>
    <row r="601" spans="11:11" s="148" customFormat="1" x14ac:dyDescent="0.3">
      <c r="K601" s="189"/>
    </row>
    <row r="602" spans="11:11" s="148" customFormat="1" x14ac:dyDescent="0.3">
      <c r="K602" s="189"/>
    </row>
    <row r="603" spans="11:11" s="148" customFormat="1" x14ac:dyDescent="0.3">
      <c r="K603" s="189"/>
    </row>
    <row r="604" spans="11:11" s="148" customFormat="1" x14ac:dyDescent="0.3">
      <c r="K604" s="189"/>
    </row>
    <row r="605" spans="11:11" s="148" customFormat="1" x14ac:dyDescent="0.3">
      <c r="K605" s="189"/>
    </row>
    <row r="606" spans="11:11" s="148" customFormat="1" x14ac:dyDescent="0.3">
      <c r="K606" s="189"/>
    </row>
    <row r="607" spans="11:11" s="148" customFormat="1" x14ac:dyDescent="0.3">
      <c r="K607" s="189"/>
    </row>
    <row r="608" spans="11:11" s="148" customFormat="1" x14ac:dyDescent="0.3">
      <c r="K608" s="189"/>
    </row>
    <row r="609" spans="11:11" s="148" customFormat="1" x14ac:dyDescent="0.3">
      <c r="K609" s="189"/>
    </row>
    <row r="610" spans="11:11" s="148" customFormat="1" x14ac:dyDescent="0.3">
      <c r="K610" s="189"/>
    </row>
    <row r="611" spans="11:11" s="148" customFormat="1" x14ac:dyDescent="0.3">
      <c r="K611" s="189"/>
    </row>
    <row r="612" spans="11:11" s="148" customFormat="1" x14ac:dyDescent="0.3">
      <c r="K612" s="189"/>
    </row>
    <row r="613" spans="11:11" s="148" customFormat="1" x14ac:dyDescent="0.3">
      <c r="K613" s="189"/>
    </row>
    <row r="614" spans="11:11" s="148" customFormat="1" x14ac:dyDescent="0.3">
      <c r="K614" s="189"/>
    </row>
    <row r="615" spans="11:11" s="148" customFormat="1" x14ac:dyDescent="0.3">
      <c r="K615" s="189"/>
    </row>
    <row r="616" spans="11:11" s="148" customFormat="1" x14ac:dyDescent="0.3">
      <c r="K616" s="189"/>
    </row>
    <row r="617" spans="11:11" s="148" customFormat="1" x14ac:dyDescent="0.3">
      <c r="K617" s="189"/>
    </row>
    <row r="618" spans="11:11" s="148" customFormat="1" x14ac:dyDescent="0.3">
      <c r="K618" s="189"/>
    </row>
    <row r="619" spans="11:11" s="148" customFormat="1" x14ac:dyDescent="0.3">
      <c r="K619" s="189"/>
    </row>
    <row r="620" spans="11:11" s="148" customFormat="1" x14ac:dyDescent="0.3">
      <c r="K620" s="189"/>
    </row>
    <row r="621" spans="11:11" s="148" customFormat="1" x14ac:dyDescent="0.3">
      <c r="K621" s="189"/>
    </row>
    <row r="622" spans="11:11" s="148" customFormat="1" x14ac:dyDescent="0.3">
      <c r="K622" s="189"/>
    </row>
    <row r="623" spans="11:11" s="148" customFormat="1" x14ac:dyDescent="0.3">
      <c r="K623" s="189"/>
    </row>
    <row r="624" spans="11:11" s="148" customFormat="1" x14ac:dyDescent="0.3">
      <c r="K624" s="189"/>
    </row>
    <row r="625" spans="11:11" s="148" customFormat="1" x14ac:dyDescent="0.3">
      <c r="K625" s="189"/>
    </row>
    <row r="626" spans="11:11" s="148" customFormat="1" x14ac:dyDescent="0.3">
      <c r="K626" s="189"/>
    </row>
    <row r="627" spans="11:11" s="148" customFormat="1" x14ac:dyDescent="0.3">
      <c r="K627" s="189"/>
    </row>
    <row r="628" spans="11:11" s="148" customFormat="1" x14ac:dyDescent="0.3">
      <c r="K628" s="189"/>
    </row>
    <row r="629" spans="11:11" s="148" customFormat="1" x14ac:dyDescent="0.3">
      <c r="K629" s="189"/>
    </row>
    <row r="630" spans="11:11" s="148" customFormat="1" x14ac:dyDescent="0.3">
      <c r="K630" s="189"/>
    </row>
    <row r="631" spans="11:11" s="148" customFormat="1" x14ac:dyDescent="0.3">
      <c r="K631" s="189"/>
    </row>
    <row r="632" spans="11:11" s="148" customFormat="1" x14ac:dyDescent="0.3">
      <c r="K632" s="189"/>
    </row>
    <row r="633" spans="11:11" s="148" customFormat="1" x14ac:dyDescent="0.3">
      <c r="K633" s="189"/>
    </row>
    <row r="634" spans="11:11" s="148" customFormat="1" x14ac:dyDescent="0.3">
      <c r="K634" s="189"/>
    </row>
    <row r="635" spans="11:11" s="148" customFormat="1" x14ac:dyDescent="0.3">
      <c r="K635" s="189"/>
    </row>
    <row r="636" spans="11:11" s="148" customFormat="1" x14ac:dyDescent="0.3">
      <c r="K636" s="189"/>
    </row>
    <row r="637" spans="11:11" s="148" customFormat="1" x14ac:dyDescent="0.3">
      <c r="K637" s="189"/>
    </row>
    <row r="638" spans="11:11" s="148" customFormat="1" x14ac:dyDescent="0.3">
      <c r="K638" s="189"/>
    </row>
    <row r="639" spans="11:11" s="148" customFormat="1" x14ac:dyDescent="0.3">
      <c r="K639" s="189"/>
    </row>
    <row r="640" spans="11:11" s="148" customFormat="1" x14ac:dyDescent="0.3">
      <c r="K640" s="189"/>
    </row>
    <row r="641" spans="11:11" s="148" customFormat="1" x14ac:dyDescent="0.3">
      <c r="K641" s="189"/>
    </row>
    <row r="642" spans="11:11" s="148" customFormat="1" x14ac:dyDescent="0.3">
      <c r="K642" s="189"/>
    </row>
    <row r="643" spans="11:11" s="148" customFormat="1" x14ac:dyDescent="0.3">
      <c r="K643" s="189"/>
    </row>
    <row r="644" spans="11:11" s="148" customFormat="1" x14ac:dyDescent="0.3">
      <c r="K644" s="189"/>
    </row>
    <row r="645" spans="11:11" s="148" customFormat="1" x14ac:dyDescent="0.3">
      <c r="K645" s="189"/>
    </row>
    <row r="646" spans="11:11" s="148" customFormat="1" x14ac:dyDescent="0.3">
      <c r="K646" s="189"/>
    </row>
    <row r="647" spans="11:11" s="148" customFormat="1" x14ac:dyDescent="0.3">
      <c r="K647" s="189"/>
    </row>
    <row r="648" spans="11:11" s="148" customFormat="1" x14ac:dyDescent="0.3">
      <c r="K648" s="189"/>
    </row>
    <row r="649" spans="11:11" s="148" customFormat="1" x14ac:dyDescent="0.3">
      <c r="K649" s="189"/>
    </row>
    <row r="650" spans="11:11" s="148" customFormat="1" x14ac:dyDescent="0.3">
      <c r="K650" s="189"/>
    </row>
    <row r="651" spans="11:11" s="148" customFormat="1" x14ac:dyDescent="0.3">
      <c r="K651" s="189"/>
    </row>
    <row r="652" spans="11:11" s="148" customFormat="1" x14ac:dyDescent="0.3">
      <c r="K652" s="189"/>
    </row>
    <row r="653" spans="11:11" s="148" customFormat="1" x14ac:dyDescent="0.3">
      <c r="K653" s="189"/>
    </row>
    <row r="654" spans="11:11" s="148" customFormat="1" x14ac:dyDescent="0.3">
      <c r="K654" s="189"/>
    </row>
    <row r="655" spans="11:11" s="148" customFormat="1" x14ac:dyDescent="0.3">
      <c r="K655" s="189"/>
    </row>
    <row r="656" spans="11:11" s="148" customFormat="1" x14ac:dyDescent="0.3">
      <c r="K656" s="189"/>
    </row>
    <row r="657" spans="11:11" s="148" customFormat="1" x14ac:dyDescent="0.3">
      <c r="K657" s="189"/>
    </row>
    <row r="658" spans="11:11" s="148" customFormat="1" x14ac:dyDescent="0.3">
      <c r="K658" s="189"/>
    </row>
    <row r="659" spans="11:11" s="148" customFormat="1" x14ac:dyDescent="0.3">
      <c r="K659" s="189"/>
    </row>
    <row r="660" spans="11:11" s="148" customFormat="1" x14ac:dyDescent="0.3">
      <c r="K660" s="189"/>
    </row>
    <row r="661" spans="11:11" s="148" customFormat="1" x14ac:dyDescent="0.3">
      <c r="K661" s="189"/>
    </row>
    <row r="662" spans="11:11" s="148" customFormat="1" x14ac:dyDescent="0.3">
      <c r="K662" s="189"/>
    </row>
    <row r="663" spans="11:11" s="148" customFormat="1" x14ac:dyDescent="0.3">
      <c r="K663" s="189"/>
    </row>
    <row r="664" spans="11:11" s="148" customFormat="1" x14ac:dyDescent="0.3">
      <c r="K664" s="189"/>
    </row>
    <row r="665" spans="11:11" s="148" customFormat="1" x14ac:dyDescent="0.3">
      <c r="K665" s="189"/>
    </row>
    <row r="666" spans="11:11" s="148" customFormat="1" x14ac:dyDescent="0.3">
      <c r="K666" s="189"/>
    </row>
    <row r="667" spans="11:11" s="148" customFormat="1" x14ac:dyDescent="0.3">
      <c r="K667" s="189"/>
    </row>
    <row r="668" spans="11:11" s="148" customFormat="1" x14ac:dyDescent="0.3">
      <c r="K668" s="189"/>
    </row>
    <row r="669" spans="11:11" s="148" customFormat="1" x14ac:dyDescent="0.3">
      <c r="K669" s="189"/>
    </row>
    <row r="670" spans="11:11" s="148" customFormat="1" x14ac:dyDescent="0.3">
      <c r="K670" s="189"/>
    </row>
    <row r="671" spans="11:11" s="148" customFormat="1" x14ac:dyDescent="0.3">
      <c r="K671" s="189"/>
    </row>
    <row r="672" spans="11:11" s="148" customFormat="1" x14ac:dyDescent="0.3">
      <c r="K672" s="189"/>
    </row>
    <row r="673" spans="2:11" s="148" customFormat="1" x14ac:dyDescent="0.3">
      <c r="K673" s="189"/>
    </row>
    <row r="674" spans="2:11" s="148" customFormat="1" x14ac:dyDescent="0.3">
      <c r="K674" s="189"/>
    </row>
    <row r="675" spans="2:11" s="148" customFormat="1" x14ac:dyDescent="0.3">
      <c r="K675" s="189"/>
    </row>
    <row r="676" spans="2:11" s="148" customFormat="1" x14ac:dyDescent="0.3">
      <c r="B676" s="149"/>
      <c r="C676" s="149"/>
      <c r="D676" s="149"/>
      <c r="E676" s="149"/>
      <c r="F676" s="149"/>
      <c r="G676" s="149"/>
      <c r="H676" s="149"/>
      <c r="K676" s="189"/>
    </row>
    <row r="677" spans="2:11" s="148" customFormat="1" x14ac:dyDescent="0.3">
      <c r="B677" s="149"/>
      <c r="C677" s="149"/>
      <c r="D677" s="149"/>
      <c r="E677" s="149"/>
      <c r="F677" s="149"/>
      <c r="G677" s="149"/>
      <c r="H677" s="149"/>
      <c r="K677" s="189"/>
    </row>
    <row r="678" spans="2:11" s="148" customFormat="1" x14ac:dyDescent="0.3">
      <c r="B678" s="149"/>
      <c r="C678" s="149"/>
      <c r="D678" s="149"/>
      <c r="E678" s="149"/>
      <c r="F678" s="149"/>
      <c r="G678" s="149"/>
      <c r="H678" s="149"/>
      <c r="K678" s="189"/>
    </row>
    <row r="679" spans="2:11" s="148" customFormat="1" x14ac:dyDescent="0.3">
      <c r="B679" s="149"/>
      <c r="C679" s="149"/>
      <c r="D679" s="149"/>
      <c r="E679" s="149"/>
      <c r="F679" s="149"/>
      <c r="G679" s="149"/>
      <c r="H679" s="149"/>
      <c r="K679" s="189"/>
    </row>
    <row r="680" spans="2:11" s="148" customFormat="1" x14ac:dyDescent="0.3">
      <c r="B680" s="149"/>
      <c r="C680" s="149"/>
      <c r="D680" s="149"/>
      <c r="E680" s="149"/>
      <c r="F680" s="149"/>
      <c r="G680" s="149"/>
      <c r="H680" s="149"/>
      <c r="K680" s="189"/>
    </row>
    <row r="681" spans="2:11" s="148" customFormat="1" x14ac:dyDescent="0.3">
      <c r="B681" s="149"/>
      <c r="C681" s="149"/>
      <c r="D681" s="149"/>
      <c r="E681" s="149"/>
      <c r="F681" s="149"/>
      <c r="G681" s="149"/>
      <c r="H681" s="149"/>
      <c r="K681" s="189"/>
    </row>
    <row r="682" spans="2:11" s="148" customFormat="1" x14ac:dyDescent="0.3">
      <c r="B682" s="149"/>
      <c r="C682" s="149"/>
      <c r="D682" s="149"/>
      <c r="E682" s="149"/>
      <c r="F682" s="149"/>
      <c r="G682" s="149"/>
      <c r="H682" s="149"/>
      <c r="K682" s="189"/>
    </row>
    <row r="683" spans="2:11" s="148" customFormat="1" x14ac:dyDescent="0.3">
      <c r="B683" s="149"/>
      <c r="C683" s="149"/>
      <c r="D683" s="149"/>
      <c r="E683" s="149"/>
      <c r="F683" s="149"/>
      <c r="G683" s="149"/>
      <c r="H683" s="149"/>
      <c r="K683" s="189"/>
    </row>
    <row r="684" spans="2:11" s="148" customFormat="1" x14ac:dyDescent="0.3">
      <c r="B684" s="149"/>
      <c r="C684" s="149"/>
      <c r="D684" s="149"/>
      <c r="E684" s="149"/>
      <c r="F684" s="149"/>
      <c r="G684" s="149"/>
      <c r="H684" s="149"/>
      <c r="K684" s="189"/>
    </row>
    <row r="685" spans="2:11" s="148" customFormat="1" x14ac:dyDescent="0.3">
      <c r="B685" s="149"/>
      <c r="C685" s="149"/>
      <c r="D685" s="149"/>
      <c r="E685" s="149"/>
      <c r="F685" s="149"/>
      <c r="G685" s="149"/>
      <c r="H685" s="149"/>
      <c r="K685" s="189"/>
    </row>
    <row r="686" spans="2:11" s="148" customFormat="1" x14ac:dyDescent="0.3">
      <c r="B686" s="149"/>
      <c r="C686" s="149"/>
      <c r="D686" s="149"/>
      <c r="E686" s="149"/>
      <c r="F686" s="149"/>
      <c r="G686" s="149"/>
      <c r="H686" s="149"/>
      <c r="K686" s="189"/>
    </row>
    <row r="687" spans="2:11" s="148" customFormat="1" x14ac:dyDescent="0.3">
      <c r="B687" s="149"/>
      <c r="C687" s="149"/>
      <c r="D687" s="149"/>
      <c r="E687" s="149"/>
      <c r="F687" s="149"/>
      <c r="G687" s="149"/>
      <c r="H687" s="149"/>
      <c r="K687" s="189"/>
    </row>
    <row r="688" spans="2:11" s="148" customFormat="1" x14ac:dyDescent="0.3">
      <c r="B688" s="149"/>
      <c r="C688" s="149"/>
      <c r="D688" s="149"/>
      <c r="E688" s="149"/>
      <c r="F688" s="149"/>
      <c r="G688" s="149"/>
      <c r="H688" s="149"/>
      <c r="K688" s="189"/>
    </row>
    <row r="689" spans="2:11" s="148" customFormat="1" x14ac:dyDescent="0.3">
      <c r="B689" s="149"/>
      <c r="C689" s="149"/>
      <c r="D689" s="149"/>
      <c r="E689" s="149"/>
      <c r="F689" s="149"/>
      <c r="G689" s="149"/>
      <c r="H689" s="149"/>
      <c r="K689" s="189"/>
    </row>
    <row r="690" spans="2:11" s="148" customFormat="1" x14ac:dyDescent="0.3">
      <c r="B690" s="149"/>
      <c r="C690" s="149"/>
      <c r="D690" s="149"/>
      <c r="E690" s="149"/>
      <c r="F690" s="149"/>
      <c r="G690" s="149"/>
      <c r="H690" s="149"/>
      <c r="K690" s="189"/>
    </row>
    <row r="691" spans="2:11" s="148" customFormat="1" x14ac:dyDescent="0.3">
      <c r="B691" s="149"/>
      <c r="C691" s="149"/>
      <c r="D691" s="149"/>
      <c r="E691" s="149"/>
      <c r="F691" s="149"/>
      <c r="G691" s="149"/>
      <c r="H691" s="149"/>
      <c r="K691" s="189"/>
    </row>
    <row r="692" spans="2:11" s="148" customFormat="1" x14ac:dyDescent="0.3">
      <c r="B692" s="149"/>
      <c r="C692" s="149"/>
      <c r="D692" s="149"/>
      <c r="E692" s="149"/>
      <c r="F692" s="149"/>
      <c r="G692" s="149"/>
      <c r="H692" s="149"/>
      <c r="K692" s="189"/>
    </row>
    <row r="693" spans="2:11" s="148" customFormat="1" x14ac:dyDescent="0.3">
      <c r="B693" s="149"/>
      <c r="C693" s="149"/>
      <c r="D693" s="149"/>
      <c r="E693" s="149"/>
      <c r="F693" s="149"/>
      <c r="G693" s="149"/>
      <c r="H693" s="149"/>
      <c r="K693" s="189"/>
    </row>
    <row r="694" spans="2:11" s="148" customFormat="1" x14ac:dyDescent="0.3">
      <c r="B694" s="149"/>
      <c r="C694" s="149"/>
      <c r="D694" s="149"/>
      <c r="E694" s="149"/>
      <c r="F694" s="149"/>
      <c r="G694" s="149"/>
      <c r="H694" s="149"/>
      <c r="K694" s="189"/>
    </row>
    <row r="695" spans="2:11" s="148" customFormat="1" x14ac:dyDescent="0.3">
      <c r="B695" s="149"/>
      <c r="C695" s="149"/>
      <c r="D695" s="149"/>
      <c r="E695" s="149"/>
      <c r="F695" s="149"/>
      <c r="G695" s="149"/>
      <c r="H695" s="149"/>
      <c r="K695" s="189"/>
    </row>
    <row r="696" spans="2:11" s="148" customFormat="1" x14ac:dyDescent="0.3">
      <c r="B696" s="149"/>
      <c r="C696" s="149"/>
      <c r="D696" s="149"/>
      <c r="E696" s="149"/>
      <c r="F696" s="149"/>
      <c r="G696" s="149"/>
      <c r="H696" s="149"/>
      <c r="K696" s="189"/>
    </row>
    <row r="697" spans="2:11" s="148" customFormat="1" x14ac:dyDescent="0.3">
      <c r="B697" s="149"/>
      <c r="C697" s="149"/>
      <c r="D697" s="149"/>
      <c r="E697" s="149"/>
      <c r="F697" s="149"/>
      <c r="G697" s="149"/>
      <c r="H697" s="149"/>
      <c r="K697" s="189"/>
    </row>
    <row r="698" spans="2:11" s="148" customFormat="1" x14ac:dyDescent="0.3">
      <c r="B698" s="149"/>
      <c r="C698" s="149"/>
      <c r="D698" s="149"/>
      <c r="E698" s="149"/>
      <c r="F698" s="149"/>
      <c r="G698" s="149"/>
      <c r="H698" s="149"/>
      <c r="K698" s="189"/>
    </row>
    <row r="699" spans="2:11" s="148" customFormat="1" x14ac:dyDescent="0.3">
      <c r="B699" s="149"/>
      <c r="C699" s="149"/>
      <c r="D699" s="149"/>
      <c r="E699" s="149"/>
      <c r="F699" s="149"/>
      <c r="G699" s="149"/>
      <c r="H699" s="149"/>
      <c r="K699" s="189"/>
    </row>
    <row r="700" spans="2:11" s="148" customFormat="1" x14ac:dyDescent="0.3">
      <c r="B700" s="149"/>
      <c r="C700" s="149"/>
      <c r="D700" s="149"/>
      <c r="E700" s="149"/>
      <c r="F700" s="149"/>
      <c r="G700" s="149"/>
      <c r="H700" s="149"/>
      <c r="K700" s="189"/>
    </row>
    <row r="701" spans="2:11" s="148" customFormat="1" x14ac:dyDescent="0.3">
      <c r="B701" s="149"/>
      <c r="C701" s="149"/>
      <c r="D701" s="149"/>
      <c r="E701" s="149"/>
      <c r="F701" s="149"/>
      <c r="G701" s="149"/>
      <c r="H701" s="149"/>
      <c r="K701" s="189"/>
    </row>
    <row r="702" spans="2:11" s="148" customFormat="1" x14ac:dyDescent="0.3">
      <c r="B702" s="149"/>
      <c r="C702" s="149"/>
      <c r="D702" s="149"/>
      <c r="E702" s="149"/>
      <c r="F702" s="149"/>
      <c r="G702" s="149"/>
      <c r="H702" s="149"/>
      <c r="K702" s="189"/>
    </row>
    <row r="703" spans="2:11" s="148" customFormat="1" x14ac:dyDescent="0.3">
      <c r="B703" s="149"/>
      <c r="C703" s="149"/>
      <c r="D703" s="149"/>
      <c r="E703" s="149"/>
      <c r="F703" s="149"/>
      <c r="G703" s="149"/>
      <c r="H703" s="149"/>
      <c r="K703" s="189"/>
    </row>
    <row r="704" spans="2:11" s="148" customFormat="1" x14ac:dyDescent="0.3">
      <c r="B704" s="149"/>
      <c r="C704" s="149"/>
      <c r="D704" s="149"/>
      <c r="E704" s="149"/>
      <c r="F704" s="149"/>
      <c r="G704" s="149"/>
      <c r="H704" s="149"/>
      <c r="K704" s="189"/>
    </row>
    <row r="705" spans="2:11" s="148" customFormat="1" x14ac:dyDescent="0.3">
      <c r="B705" s="149"/>
      <c r="C705" s="149"/>
      <c r="D705" s="149"/>
      <c r="E705" s="149"/>
      <c r="F705" s="149"/>
      <c r="G705" s="149"/>
      <c r="H705" s="149"/>
      <c r="K705" s="189"/>
    </row>
    <row r="706" spans="2:11" s="148" customFormat="1" x14ac:dyDescent="0.3">
      <c r="B706" s="149"/>
      <c r="C706" s="149"/>
      <c r="D706" s="149"/>
      <c r="E706" s="149"/>
      <c r="F706" s="149"/>
      <c r="G706" s="149"/>
      <c r="H706" s="149"/>
      <c r="K706" s="189"/>
    </row>
    <row r="707" spans="2:11" s="148" customFormat="1" x14ac:dyDescent="0.3">
      <c r="B707" s="149"/>
      <c r="C707" s="149"/>
      <c r="D707" s="149"/>
      <c r="E707" s="149"/>
      <c r="F707" s="149"/>
      <c r="G707" s="149"/>
      <c r="H707" s="149"/>
      <c r="K707" s="189"/>
    </row>
    <row r="708" spans="2:11" s="148" customFormat="1" x14ac:dyDescent="0.3">
      <c r="B708" s="149"/>
      <c r="C708" s="149"/>
      <c r="D708" s="149"/>
      <c r="E708" s="149"/>
      <c r="F708" s="149"/>
      <c r="G708" s="149"/>
      <c r="H708" s="149"/>
      <c r="K708" s="189"/>
    </row>
    <row r="709" spans="2:11" s="148" customFormat="1" x14ac:dyDescent="0.3">
      <c r="B709" s="149"/>
      <c r="C709" s="149"/>
      <c r="D709" s="149"/>
      <c r="E709" s="149"/>
      <c r="F709" s="149"/>
      <c r="G709" s="149"/>
      <c r="H709" s="149"/>
      <c r="K709" s="189"/>
    </row>
    <row r="710" spans="2:11" s="148" customFormat="1" x14ac:dyDescent="0.3">
      <c r="B710" s="149"/>
      <c r="C710" s="149"/>
      <c r="D710" s="149"/>
      <c r="E710" s="149"/>
      <c r="F710" s="149"/>
      <c r="G710" s="149"/>
      <c r="H710" s="149"/>
      <c r="K710" s="189"/>
    </row>
    <row r="711" spans="2:11" s="148" customFormat="1" x14ac:dyDescent="0.3">
      <c r="B711" s="149"/>
      <c r="C711" s="149"/>
      <c r="D711" s="149"/>
      <c r="E711" s="149"/>
      <c r="F711" s="149"/>
      <c r="G711" s="149"/>
      <c r="H711" s="149"/>
      <c r="K711" s="189"/>
    </row>
    <row r="712" spans="2:11" s="148" customFormat="1" x14ac:dyDescent="0.3">
      <c r="B712" s="149"/>
      <c r="C712" s="149"/>
      <c r="D712" s="149"/>
      <c r="E712" s="149"/>
      <c r="F712" s="149"/>
      <c r="G712" s="149"/>
      <c r="H712" s="149"/>
      <c r="K712" s="189"/>
    </row>
    <row r="713" spans="2:11" s="148" customFormat="1" x14ac:dyDescent="0.3">
      <c r="B713" s="149"/>
      <c r="C713" s="149"/>
      <c r="D713" s="149"/>
      <c r="E713" s="149"/>
      <c r="F713" s="149"/>
      <c r="G713" s="149"/>
      <c r="H713" s="149"/>
      <c r="K713" s="189"/>
    </row>
    <row r="714" spans="2:11" s="148" customFormat="1" x14ac:dyDescent="0.3">
      <c r="B714" s="149"/>
      <c r="C714" s="149"/>
      <c r="D714" s="149"/>
      <c r="E714" s="149"/>
      <c r="F714" s="149"/>
      <c r="G714" s="149"/>
      <c r="H714" s="149"/>
      <c r="K714" s="189"/>
    </row>
    <row r="715" spans="2:11" s="148" customFormat="1" x14ac:dyDescent="0.3">
      <c r="B715" s="149"/>
      <c r="C715" s="149"/>
      <c r="D715" s="149"/>
      <c r="E715" s="149"/>
      <c r="F715" s="149"/>
      <c r="G715" s="149"/>
      <c r="H715" s="149"/>
      <c r="K715" s="189"/>
    </row>
    <row r="716" spans="2:11" s="148" customFormat="1" x14ac:dyDescent="0.3">
      <c r="B716" s="149"/>
      <c r="C716" s="149"/>
      <c r="D716" s="149"/>
      <c r="E716" s="149"/>
      <c r="F716" s="149"/>
      <c r="G716" s="149"/>
      <c r="H716" s="149"/>
      <c r="K716" s="189"/>
    </row>
    <row r="717" spans="2:11" s="148" customFormat="1" x14ac:dyDescent="0.3">
      <c r="B717" s="149"/>
      <c r="C717" s="149"/>
      <c r="D717" s="149"/>
      <c r="E717" s="149"/>
      <c r="F717" s="149"/>
      <c r="G717" s="149"/>
      <c r="H717" s="149"/>
      <c r="K717" s="189"/>
    </row>
    <row r="718" spans="2:11" s="148" customFormat="1" x14ac:dyDescent="0.3">
      <c r="B718" s="149"/>
      <c r="C718" s="149"/>
      <c r="D718" s="149"/>
      <c r="E718" s="149"/>
      <c r="F718" s="149"/>
      <c r="G718" s="149"/>
      <c r="H718" s="149"/>
      <c r="K718" s="189"/>
    </row>
    <row r="719" spans="2:11" s="148" customFormat="1" x14ac:dyDescent="0.3">
      <c r="B719" s="149"/>
      <c r="C719" s="149"/>
      <c r="D719" s="149"/>
      <c r="E719" s="149"/>
      <c r="F719" s="149"/>
      <c r="G719" s="149"/>
      <c r="H719" s="149"/>
      <c r="K719" s="189"/>
    </row>
  </sheetData>
  <sheetProtection algorithmName="SHA-512" hashValue="yZiLud8HTqAruPn4AvVHbi2gIAxbGJdjux1CHnkqLf5+cnRRrDkgEd58oucDPQLSI9pJLZG54maduz14i1SKLA==" saltValue="VpYdrzv95Kfjzg4Tc8LvMg==" spinCount="100000" sheet="1" objects="1" scenarios="1"/>
  <mergeCells count="43">
    <mergeCell ref="H20:H21"/>
    <mergeCell ref="B18:C18"/>
    <mergeCell ref="D25:F25"/>
    <mergeCell ref="D26:F26"/>
    <mergeCell ref="H13:L13"/>
    <mergeCell ref="H16:L16"/>
    <mergeCell ref="F20:F21"/>
    <mergeCell ref="B24:D24"/>
    <mergeCell ref="A32:C32"/>
    <mergeCell ref="B39:C39"/>
    <mergeCell ref="B25:C25"/>
    <mergeCell ref="B26:C26"/>
    <mergeCell ref="A38:F38"/>
    <mergeCell ref="D28:E28"/>
    <mergeCell ref="A1:D1"/>
    <mergeCell ref="B12:D12"/>
    <mergeCell ref="B15:D15"/>
    <mergeCell ref="B16:D16"/>
    <mergeCell ref="B13:D13"/>
    <mergeCell ref="B5:C5"/>
    <mergeCell ref="B6:C6"/>
    <mergeCell ref="B9:C9"/>
    <mergeCell ref="B10:C10"/>
    <mergeCell ref="B8:C8"/>
    <mergeCell ref="A40:A42"/>
    <mergeCell ref="A46:A48"/>
    <mergeCell ref="A43:A45"/>
    <mergeCell ref="A52:A54"/>
    <mergeCell ref="A49:A51"/>
    <mergeCell ref="A55:A57"/>
    <mergeCell ref="A87:A89"/>
    <mergeCell ref="B65:B66"/>
    <mergeCell ref="B70:B71"/>
    <mergeCell ref="B75:B76"/>
    <mergeCell ref="B80:B81"/>
    <mergeCell ref="B85:B86"/>
    <mergeCell ref="A62:A66"/>
    <mergeCell ref="A67:A71"/>
    <mergeCell ref="A77:A81"/>
    <mergeCell ref="A72:A76"/>
    <mergeCell ref="A82:A86"/>
    <mergeCell ref="B61:C61"/>
    <mergeCell ref="A60:F60"/>
  </mergeCells>
  <conditionalFormatting sqref="A39:F57">
    <cfRule type="expression" dxfId="13" priority="6">
      <formula>AND($E$13="no",$G$13="no")</formula>
    </cfRule>
  </conditionalFormatting>
  <conditionalFormatting sqref="A61:F89">
    <cfRule type="expression" dxfId="12" priority="3">
      <formula>AND($E$16="No",$G$16="No")</formula>
    </cfRule>
  </conditionalFormatting>
  <conditionalFormatting sqref="E6 E9:E10 E13 E16 E19:E21">
    <cfRule type="expression" dxfId="11" priority="2">
      <formula>$H$1=$G$5</formula>
    </cfRule>
  </conditionalFormatting>
  <conditionalFormatting sqref="E40:E57 E62:E89">
    <cfRule type="expression" dxfId="10" priority="1">
      <formula>$H$1=$G$5</formula>
    </cfRule>
  </conditionalFormatting>
  <conditionalFormatting sqref="E40:F57">
    <cfRule type="expression" dxfId="9" priority="8">
      <formula>$E$13="no"</formula>
    </cfRule>
  </conditionalFormatting>
  <conditionalFormatting sqref="E62:F89">
    <cfRule type="expression" dxfId="8" priority="5">
      <formula>$E$16="No"</formula>
    </cfRule>
  </conditionalFormatting>
  <conditionalFormatting sqref="F40:F57">
    <cfRule type="expression" dxfId="7" priority="7">
      <formula>$G$13="no"</formula>
    </cfRule>
  </conditionalFormatting>
  <conditionalFormatting sqref="F62:F89">
    <cfRule type="expression" dxfId="6" priority="4">
      <formula>$G$16="No"</formula>
    </cfRule>
  </conditionalFormatting>
  <conditionalFormatting sqref="H13 L14:M15 H16">
    <cfRule type="notContainsBlanks" dxfId="5" priority="9">
      <formula>LEN(TRIM(H13))&gt;0</formula>
    </cfRule>
  </conditionalFormatting>
  <dataValidations count="1">
    <dataValidation type="list" allowBlank="1" showInputMessage="1" showErrorMessage="1" sqref="G13 E16 E13 G16" xr:uid="{3A847A1A-AB87-4980-A831-22B8366F0D44}">
      <formula1>"No,SI"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r:id="rId1"/>
  <headerFooter>
    <oddFooter>&amp;R&amp;8&amp;P</oddFooter>
  </headerFooter>
  <rowBreaks count="1" manualBreakCount="1">
    <brk id="31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13</vt:i4>
      </vt:variant>
    </vt:vector>
  </HeadingPairs>
  <TitlesOfParts>
    <vt:vector size="27" baseType="lpstr">
      <vt:lpstr>Legenda </vt:lpstr>
      <vt:lpstr>Dati generali</vt:lpstr>
      <vt:lpstr>a) ULA (Bil e OrgContr)</vt:lpstr>
      <vt:lpstr>b) ULA (PMI e Consol)</vt:lpstr>
      <vt:lpstr>1 Bil Abbreviato</vt:lpstr>
      <vt:lpstr>1a Bil Norme</vt:lpstr>
      <vt:lpstr>2 OrgDiControllo</vt:lpstr>
      <vt:lpstr>2a OrgContr Norme</vt:lpstr>
      <vt:lpstr>3 Status PMI</vt:lpstr>
      <vt:lpstr>3a PMI Norme</vt:lpstr>
      <vt:lpstr>3b Esempi Gruppi</vt:lpstr>
      <vt:lpstr>4 Consolidato</vt:lpstr>
      <vt:lpstr>4a Norma Consol</vt:lpstr>
      <vt:lpstr>Param</vt:lpstr>
      <vt:lpstr>'1 Bil Abbreviato'!Area_stampa</vt:lpstr>
      <vt:lpstr>'1a Bil Norme'!Area_stampa</vt:lpstr>
      <vt:lpstr>'2 OrgDiControllo'!Area_stampa</vt:lpstr>
      <vt:lpstr>'2a OrgContr Norme'!Area_stampa</vt:lpstr>
      <vt:lpstr>'3 Status PMI'!Area_stampa</vt:lpstr>
      <vt:lpstr>'3a PMI Norme'!Area_stampa</vt:lpstr>
      <vt:lpstr>'3b Esempi Gruppi'!Area_stampa</vt:lpstr>
      <vt:lpstr>'4 Consolidato'!Area_stampa</vt:lpstr>
      <vt:lpstr>'4a Norma Consol'!Area_stampa</vt:lpstr>
      <vt:lpstr>'a) ULA (Bil e OrgContr)'!Area_stampa</vt:lpstr>
      <vt:lpstr>'b) ULA (PMI e Consol)'!Area_stampa</vt:lpstr>
      <vt:lpstr>'Dati generali'!Area_stampa</vt:lpstr>
      <vt:lpstr>'Legenda 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Daria Carbini</dc:creator>
  <cp:lastModifiedBy>Andrea Cirrincione</cp:lastModifiedBy>
  <cp:lastPrinted>2023-04-02T12:35:18Z</cp:lastPrinted>
  <dcterms:created xsi:type="dcterms:W3CDTF">2014-09-15T12:40:45Z</dcterms:created>
  <dcterms:modified xsi:type="dcterms:W3CDTF">2023-04-02T17:04:33Z</dcterms:modified>
</cp:coreProperties>
</file>